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SHOUGAKU9\Desktop\異動届\HP掲載作業\1.貸与\1-2.辞退\"/>
    </mc:Choice>
  </mc:AlternateContent>
  <xr:revisionPtr revIDLastSave="0" documentId="8_{74363892-4702-4012-9A70-673897EF28C5}" xr6:coauthVersionLast="36" xr6:coauthVersionMax="36" xr10:uidLastSave="{00000000-0000-0000-0000-000000000000}"/>
  <bookViews>
    <workbookView xWindow="0" yWindow="0" windowWidth="24720" windowHeight="13815" tabRatio="905" activeTab="1" xr2:uid="{00000000-000D-0000-FFFF-FFFF00000000}"/>
  </bookViews>
  <sheets>
    <sheet name="①基本情報・異動情報（学生入力用）" sheetId="2" r:id="rId1"/>
    <sheet name="②異動情報・学校情報・未振込情報（学校入力用）" sheetId="3" r:id="rId2"/>
    <sheet name="③様式（自動作成・記入用）" sheetId="1" r:id="rId3"/>
    <sheet name="★異動願作成マニュアル～辞退（本人都合）～" sheetId="4" r:id="rId4"/>
    <sheet name="★異動願作成マニュアル～辞退（短縮卒業・修了）～" sheetId="5" r:id="rId5"/>
  </sheets>
  <definedNames>
    <definedName name="_xlnm.Print_Area" localSheetId="4">'★異動願作成マニュアル～辞退（短縮卒業・修了）～'!$A$1:$S$230</definedName>
    <definedName name="_xlnm.Print_Area" localSheetId="3">'★異動願作成マニュアル～辞退（本人都合）～'!$A$1:$S$245</definedName>
    <definedName name="_xlnm.Print_Area" localSheetId="0">'①基本情報・異動情報（学生入力用）'!$A$1:$AJ$30</definedName>
    <definedName name="_xlnm.Print_Area" localSheetId="1">'②異動情報・学校情報・未振込情報（学校入力用）'!$A$1:$AY$63</definedName>
    <definedName name="_xlnm.Print_Area" localSheetId="2">'③様式（自動作成・記入用）'!$A$1:$BB$85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70" i="1" l="1"/>
  <c r="AW70" i="1"/>
  <c r="AU70" i="1"/>
  <c r="AS70" i="1"/>
  <c r="AQ70" i="1"/>
  <c r="AO70" i="1"/>
  <c r="AM70" i="1"/>
  <c r="AK70" i="1"/>
  <c r="AC70" i="1"/>
  <c r="AB66" i="1"/>
  <c r="AG16" i="3" l="1"/>
  <c r="AA16" i="3"/>
  <c r="G25" i="3" l="1"/>
  <c r="AK68" i="3" l="1"/>
  <c r="DC14" i="3" l="1"/>
  <c r="CW14" i="3" l="1"/>
  <c r="CU14" i="3"/>
  <c r="CW16" i="3"/>
  <c r="CU16" i="3"/>
  <c r="DH12" i="3"/>
  <c r="DJ12" i="3" s="1"/>
  <c r="DC18" i="3" l="1"/>
  <c r="DE18" i="3" s="1"/>
  <c r="DC16" i="3"/>
  <c r="BH63" i="3" l="1"/>
  <c r="AJ47" i="3"/>
  <c r="AJ45" i="3"/>
  <c r="AJ43" i="3"/>
  <c r="AJ41" i="3"/>
  <c r="AJ39" i="3"/>
  <c r="AY46" i="3"/>
  <c r="AJ37" i="3"/>
  <c r="AY44" i="3"/>
  <c r="AY42" i="3"/>
  <c r="CY40" i="3"/>
  <c r="CW40" i="3"/>
  <c r="CU40" i="3"/>
  <c r="AY40" i="3"/>
  <c r="G23" i="3"/>
  <c r="G21" i="3"/>
  <c r="G19" i="3"/>
  <c r="G17" i="3"/>
  <c r="BA16" i="3"/>
  <c r="G15" i="3"/>
  <c r="AA14" i="3"/>
  <c r="G13" i="3"/>
  <c r="DC12" i="3"/>
  <c r="DE12" i="3" s="1"/>
  <c r="AA12" i="3"/>
  <c r="G11" i="3"/>
  <c r="BL9" i="3"/>
  <c r="G9" i="3"/>
  <c r="CY7" i="3"/>
  <c r="CW7" i="3"/>
  <c r="CU7" i="3"/>
  <c r="BL7" i="3"/>
  <c r="G7" i="3"/>
  <c r="P21" i="2"/>
  <c r="S21" i="2" s="1"/>
  <c r="P19" i="2"/>
  <c r="S19" i="2" s="1"/>
  <c r="P17" i="2"/>
  <c r="S17" i="2" s="1"/>
  <c r="P15" i="2"/>
  <c r="S15" i="2" s="1"/>
  <c r="P13" i="2"/>
  <c r="S13" i="2" s="1"/>
  <c r="P11" i="2"/>
  <c r="S11" i="2" s="1"/>
  <c r="P9" i="2"/>
  <c r="S9" i="2" s="1"/>
  <c r="AF7" i="2"/>
  <c r="AJ7" i="2" s="1"/>
  <c r="P7" i="2"/>
  <c r="S7" i="2" s="1"/>
  <c r="AF5" i="2"/>
  <c r="AJ5" i="2" s="1"/>
  <c r="P5" i="2"/>
  <c r="S5" i="2" s="1"/>
  <c r="T73" i="3" l="1"/>
  <c r="S26" i="2"/>
  <c r="AN26" i="2" s="1"/>
  <c r="G26" i="2" s="1"/>
  <c r="B87" i="1" s="1"/>
  <c r="B90" i="1" s="1"/>
  <c r="AJ26" i="2"/>
  <c r="Z26" i="2" s="1"/>
  <c r="H87" i="1" s="1"/>
  <c r="H90" i="1" s="1"/>
  <c r="BA7" i="3"/>
  <c r="AW12" i="3"/>
  <c r="AY7" i="3" s="1"/>
  <c r="BA14" i="3"/>
  <c r="BD14" i="3" s="1"/>
  <c r="AK51" i="3"/>
  <c r="CB43" i="3" s="1"/>
  <c r="AP26" i="2"/>
  <c r="AQ14" i="3"/>
  <c r="DE14" i="3"/>
  <c r="DE16" i="3"/>
  <c r="DE20" i="3" l="1"/>
  <c r="AO17" i="3" s="1"/>
  <c r="N87" i="1" s="1"/>
  <c r="N90" i="1" s="1"/>
  <c r="AO46" i="3"/>
  <c r="T87" i="1" s="1"/>
  <c r="T90" i="1" s="1"/>
  <c r="CA17" i="3" l="1"/>
  <c r="AW90" i="1"/>
  <c r="I69" i="1" l="1"/>
  <c r="I66" i="1"/>
  <c r="R24" i="1"/>
  <c r="AL63" i="1"/>
  <c r="AS12" i="1"/>
  <c r="C8" i="1"/>
  <c r="Z22" i="1"/>
  <c r="X22" i="1"/>
  <c r="J22" i="1"/>
  <c r="T24" i="1"/>
  <c r="H22" i="1"/>
  <c r="Z24" i="1"/>
  <c r="H19" i="1"/>
  <c r="R22" i="1"/>
  <c r="L24" i="1"/>
  <c r="AB24" i="1"/>
  <c r="AR16" i="1"/>
  <c r="P22" i="1"/>
  <c r="J24" i="1"/>
  <c r="AI31" i="1"/>
  <c r="N63" i="1"/>
  <c r="B54" i="1"/>
  <c r="AH66" i="1"/>
  <c r="R63" i="1"/>
  <c r="I63" i="1"/>
  <c r="H31" i="1"/>
  <c r="O44" i="1" s="1"/>
  <c r="AI16" i="1"/>
  <c r="AW19" i="1"/>
  <c r="N22" i="1"/>
  <c r="V22" i="1"/>
  <c r="H24" i="1"/>
  <c r="P24" i="1"/>
  <c r="X24" i="1"/>
  <c r="H16" i="1"/>
  <c r="AI19" i="1"/>
  <c r="L22" i="1"/>
  <c r="T22" i="1"/>
  <c r="AB22" i="1"/>
  <c r="N24" i="1"/>
  <c r="V24" i="1"/>
  <c r="AI23" i="1"/>
  <c r="AX36" i="1" l="1"/>
  <c r="AB63" i="1"/>
  <c r="AP4" i="1" s="1"/>
  <c r="AC45" i="1"/>
  <c r="AP36" i="1"/>
  <c r="AU36" i="1"/>
  <c r="R35" i="1"/>
  <c r="T44" i="1"/>
  <c r="T38" i="1"/>
  <c r="O38" i="1"/>
  <c r="H35" i="1"/>
  <c r="L35" i="1"/>
  <c r="W35" i="1"/>
  <c r="AO45" i="1" l="1"/>
  <c r="AA5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HTC149</author>
  </authors>
  <commentList>
    <comment ref="CY16" authorId="0" shapeId="0" xr:uid="{00000000-0006-0000-0100-000001000000}">
      <text>
        <r>
          <rPr>
            <b/>
            <sz val="9"/>
            <color indexed="81"/>
            <rFont val="MS P ゴシック"/>
            <family val="3"/>
            <charset val="128"/>
          </rPr>
          <t>退学日より後しか入力できなくする
日付け入力できるようにする</t>
        </r>
      </text>
    </comment>
    <comment ref="CU40" authorId="0" shapeId="0" xr:uid="{00000000-0006-0000-0100-000002000000}">
      <text>
        <r>
          <rPr>
            <b/>
            <sz val="9"/>
            <color indexed="81"/>
            <rFont val="MS P ゴシック"/>
            <family val="3"/>
            <charset val="128"/>
          </rPr>
          <t>日付け入力できるようにする</t>
        </r>
      </text>
    </comment>
  </commentList>
</comments>
</file>

<file path=xl/sharedStrings.xml><?xml version="1.0" encoding="utf-8"?>
<sst xmlns="http://schemas.openxmlformats.org/spreadsheetml/2006/main" count="399" uniqueCount="255">
  <si>
    <t>[ 様式１－２ ]</t>
    <phoneticPr fontId="3"/>
  </si>
  <si>
    <t>独立行政法人日本学生支援機構理事長　殿</t>
    <phoneticPr fontId="3"/>
  </si>
  <si>
    <t>　下記のとおり願出（届出）いたします。</t>
    <phoneticPr fontId="3"/>
  </si>
  <si>
    <t>返還誓約書の機構送付</t>
    <phoneticPr fontId="3"/>
  </si>
  <si>
    <t xml:space="preserve">            ※送付済の場合は□に✔をいれてください。返還誓約書を送付していない場合，本願（届）を作成できません。</t>
    <phoneticPr fontId="3"/>
  </si>
  <si>
    <t>.</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</si>
  <si>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</si>
  <si>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</si>
  <si>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</si>
  <si>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</si>
  <si>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</si>
  <si>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</si>
  <si>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</si>
  <si>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</si>
  <si>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</si>
  <si>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</si>
  <si>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奨学生番号①</t>
    <phoneticPr fontId="14"/>
  </si>
  <si>
    <t>氏名</t>
    <rPh sb="0" eb="2">
      <t>シメイ</t>
    </rPh>
    <phoneticPr fontId="3"/>
  </si>
  <si>
    <t>奨学生番号②</t>
    <phoneticPr fontId="14"/>
  </si>
  <si>
    <t>２．異動情報</t>
    <rPh sb="2" eb="4">
      <t>イドウ</t>
    </rPh>
    <rPh sb="4" eb="6">
      <t>ジョウホウ</t>
    </rPh>
    <phoneticPr fontId="14"/>
  </si>
  <si>
    <t>以下、該当する異動種別　【辞退】(本人都合)　【辞退】(短縮卒業・終了）、異動事由（病気，経済事情等）を選択して✔をいれ太枠内を記入してください。</t>
    <rPh sb="7" eb="9">
      <t>イドウ</t>
    </rPh>
    <rPh sb="9" eb="11">
      <t>シュベツ</t>
    </rPh>
    <rPh sb="13" eb="15">
      <t>ジタイ</t>
    </rPh>
    <rPh sb="17" eb="19">
      <t>ホンニン</t>
    </rPh>
    <rPh sb="19" eb="21">
      <t>ツゴウ</t>
    </rPh>
    <rPh sb="24" eb="26">
      <t>ジタイ</t>
    </rPh>
    <rPh sb="28" eb="30">
      <t>タンシュク</t>
    </rPh>
    <rPh sb="30" eb="32">
      <t>ソツギョウ</t>
    </rPh>
    <rPh sb="33" eb="35">
      <t>シュウリョウ</t>
    </rPh>
    <rPh sb="37" eb="39">
      <t>イドウ</t>
    </rPh>
    <rPh sb="52" eb="54">
      <t>センタク</t>
    </rPh>
    <rPh sb="60" eb="62">
      <t>フトワク</t>
    </rPh>
    <rPh sb="62" eb="63">
      <t>ナイ</t>
    </rPh>
    <rPh sb="64" eb="66">
      <t>キニュウ</t>
    </rPh>
    <phoneticPr fontId="14"/>
  </si>
  <si>
    <t>記入者</t>
    <rPh sb="0" eb="2">
      <t>キニュウ</t>
    </rPh>
    <rPh sb="2" eb="3">
      <t>シャ</t>
    </rPh>
    <phoneticPr fontId="14"/>
  </si>
  <si>
    <t>奨学生</t>
    <rPh sb="0" eb="3">
      <t>ショウガクセイ</t>
    </rPh>
    <phoneticPr fontId="14"/>
  </si>
  <si>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</si>
  <si>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</si>
  <si>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</si>
  <si>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</si>
  <si>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学校</t>
    <rPh sb="0" eb="2">
      <t>ガッコウ</t>
    </rPh>
    <phoneticPr fontId="14"/>
  </si>
  <si>
    <t>最終受領年月</t>
    <rPh sb="0" eb="2">
      <t>サイシュウ</t>
    </rPh>
    <rPh sb="2" eb="4">
      <t>ジュリョウ</t>
    </rPh>
    <rPh sb="4" eb="6">
      <t>ネンゲツ</t>
    </rPh>
    <phoneticPr fontId="3"/>
  </si>
  <si>
    <t>月分迄</t>
    <rPh sb="0" eb="1">
      <t>ガツ</t>
    </rPh>
    <rPh sb="1" eb="2">
      <t>ブン</t>
    </rPh>
    <rPh sb="2" eb="3">
      <t>マデ</t>
    </rPh>
    <phoneticPr fontId="3"/>
  </si>
  <si>
    <t xml:space="preserve">
月
（見込）</t>
    <rPh sb="1" eb="2">
      <t>ガツ</t>
    </rPh>
    <rPh sb="4" eb="6">
      <t>ミコ</t>
    </rPh>
    <phoneticPr fontId="3"/>
  </si>
  <si>
    <r>
      <rPr>
        <b/>
        <sz val="14"/>
        <rFont val="ＭＳ Ｐゴシック"/>
        <family val="3"/>
        <charset val="128"/>
      </rPr>
      <t>卒業日／修了日</t>
    </r>
    <r>
      <rPr>
        <sz val="14"/>
        <rFont val="ＭＳ Ｐゴシック"/>
        <family val="3"/>
        <charset val="128"/>
      </rPr>
      <t xml:space="preserve">
</t>
    </r>
    <r>
      <rPr>
        <sz val="12"/>
        <rFont val="ＭＳ Ｐゴシック"/>
        <family val="3"/>
        <charset val="128"/>
      </rPr>
      <t>学籍を失った日</t>
    </r>
    <rPh sb="0" eb="3">
      <t>ソツギョウビ</t>
    </rPh>
    <rPh sb="4" eb="6">
      <t>シュウリョウ</t>
    </rPh>
    <rPh sb="6" eb="7">
      <t>ヒ</t>
    </rPh>
    <rPh sb="8" eb="10">
      <t>ガクセキ</t>
    </rPh>
    <rPh sb="11" eb="12">
      <t>ウシナ</t>
    </rPh>
    <rPh sb="14" eb="15">
      <t>ヒ</t>
    </rPh>
    <phoneticPr fontId="3"/>
  </si>
  <si>
    <t>月</t>
    <rPh sb="0" eb="1">
      <t>ツキ</t>
    </rPh>
    <phoneticPr fontId="3"/>
  </si>
  <si>
    <t>日</t>
    <rPh sb="0" eb="1">
      <t>ニチ</t>
    </rPh>
    <phoneticPr fontId="14"/>
  </si>
  <si>
    <t>３．学校から機構への連絡事項記入欄</t>
    <rPh sb="2" eb="4">
      <t>ガッコウ</t>
    </rPh>
    <rPh sb="6" eb="8">
      <t>キコウ</t>
    </rPh>
    <rPh sb="10" eb="12">
      <t>レンラク</t>
    </rPh>
    <rPh sb="12" eb="14">
      <t>ジコウ</t>
    </rPh>
    <rPh sb="14" eb="16">
      <t>キニュウ</t>
    </rPh>
    <rPh sb="16" eb="17">
      <t>ラン</t>
    </rPh>
    <phoneticPr fontId="14"/>
  </si>
  <si>
    <t>５．学校処理</t>
    <rPh sb="2" eb="4">
      <t>ガッコウ</t>
    </rPh>
    <rPh sb="4" eb="6">
      <t>ショリ</t>
    </rPh>
    <phoneticPr fontId="14"/>
  </si>
  <si>
    <t>４．学校証明欄</t>
    <rPh sb="2" eb="4">
      <t>ガッコウ</t>
    </rPh>
    <rPh sb="4" eb="7">
      <t>ショウメイラン</t>
    </rPh>
    <phoneticPr fontId="14"/>
  </si>
  <si>
    <t>上記記載のとおり相違ないことを証明いたします。</t>
    <rPh sb="0" eb="2">
      <t>ジョウキ</t>
    </rPh>
    <rPh sb="2" eb="4">
      <t>キサイ</t>
    </rPh>
    <rPh sb="8" eb="10">
      <t>ソウイ</t>
    </rPh>
    <rPh sb="15" eb="17">
      <t>ショウメイ</t>
    </rPh>
    <phoneticPr fontId="14"/>
  </si>
  <si>
    <t>休停止２年越え</t>
    <rPh sb="0" eb="3">
      <t>キュウテイシ</t>
    </rPh>
    <rPh sb="4" eb="6">
      <t>ネンゴ</t>
    </rPh>
    <phoneticPr fontId="14"/>
  </si>
  <si>
    <t>振込超過あり
※「移行」「辞退（短縮卒業・修了）」の場合など</t>
    <rPh sb="0" eb="2">
      <t>フリコミ</t>
    </rPh>
    <rPh sb="2" eb="4">
      <t>チョウカ</t>
    </rPh>
    <rPh sb="9" eb="11">
      <t>イコウ</t>
    </rPh>
    <rPh sb="13" eb="15">
      <t>ジタイ</t>
    </rPh>
    <rPh sb="16" eb="18">
      <t>タンシュク</t>
    </rPh>
    <rPh sb="18" eb="20">
      <t>ソツギョウ</t>
    </rPh>
    <rPh sb="21" eb="23">
      <t>シュウリョウ</t>
    </rPh>
    <rPh sb="26" eb="28">
      <t>バアイ</t>
    </rPh>
    <phoneticPr fontId="3"/>
  </si>
  <si>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</si>
  <si>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</si>
  <si>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</si>
  <si>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</si>
  <si>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</si>
  <si>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担当課長※</t>
    <rPh sb="0" eb="2">
      <t>タントウ</t>
    </rPh>
    <rPh sb="2" eb="4">
      <t>カチョウ</t>
    </rPh>
    <phoneticPr fontId="14"/>
  </si>
  <si>
    <t>学　校　番　号</t>
    <rPh sb="0" eb="1">
      <t>ガク</t>
    </rPh>
    <rPh sb="2" eb="3">
      <t>コウ</t>
    </rPh>
    <rPh sb="4" eb="5">
      <t>バン</t>
    </rPh>
    <rPh sb="6" eb="7">
      <t>ゴウ</t>
    </rPh>
    <phoneticPr fontId="3"/>
  </si>
  <si>
    <t>区　分</t>
    <rPh sb="0" eb="1">
      <t>ク</t>
    </rPh>
    <rPh sb="2" eb="3">
      <t>ブン</t>
    </rPh>
    <phoneticPr fontId="3"/>
  </si>
  <si>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</si>
  <si>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</si>
  <si>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</si>
  <si>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</si>
  <si>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</si>
  <si>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不要</t>
    <rPh sb="0" eb="2">
      <t>フヨウ</t>
    </rPh>
    <phoneticPr fontId="3"/>
  </si>
  <si>
    <t>必要</t>
    <rPh sb="0" eb="2">
      <t>ヒツヨウ</t>
    </rPh>
    <phoneticPr fontId="14"/>
  </si>
  <si>
    <t>奨学生</t>
    <phoneticPr fontId="14"/>
  </si>
  <si>
    <t>【　退　学　】</t>
    <rPh sb="2" eb="3">
      <t>タイ</t>
    </rPh>
    <rPh sb="4" eb="5">
      <t>ガク</t>
    </rPh>
    <phoneticPr fontId="14"/>
  </si>
  <si>
    <r>
      <rPr>
        <b/>
        <sz val="12"/>
        <rFont val="ＭＳ Ｐゴシック"/>
        <family val="3"/>
        <charset val="128"/>
      </rPr>
      <t>【辞退】</t>
    </r>
    <r>
      <rPr>
        <b/>
        <sz val="11"/>
        <rFont val="ＭＳ Ｐゴシック"/>
        <family val="3"/>
        <charset val="128"/>
      </rPr>
      <t>（奨学生の</t>
    </r>
    <r>
      <rPr>
        <b/>
        <sz val="11"/>
        <color rgb="FFFF0000"/>
        <rFont val="ＭＳ Ｐゴシック"/>
        <family val="3"/>
        <charset val="128"/>
      </rPr>
      <t>自署が必要</t>
    </r>
    <r>
      <rPr>
        <b/>
        <sz val="11"/>
        <rFont val="ＭＳ Ｐゴシック"/>
        <family val="3"/>
        <charset val="128"/>
      </rPr>
      <t>）</t>
    </r>
    <rPh sb="1" eb="3">
      <t>ジタイ</t>
    </rPh>
    <rPh sb="5" eb="8">
      <t>ショウガクセイ</t>
    </rPh>
    <rPh sb="9" eb="11">
      <t>ジショ</t>
    </rPh>
    <rPh sb="12" eb="14">
      <t>ヒツヨウ</t>
    </rPh>
    <phoneticPr fontId="14"/>
  </si>
  <si>
    <t>経済事情</t>
    <phoneticPr fontId="14"/>
  </si>
  <si>
    <t>一身上</t>
    <phoneticPr fontId="14"/>
  </si>
  <si>
    <t>他奨学生採用</t>
    <rPh sb="0" eb="1">
      <t>タ</t>
    </rPh>
    <rPh sb="1" eb="3">
      <t>ショウガク</t>
    </rPh>
    <rPh sb="3" eb="4">
      <t>セイ</t>
    </rPh>
    <rPh sb="4" eb="6">
      <t>サイヨウ</t>
    </rPh>
    <phoneticPr fontId="14"/>
  </si>
  <si>
    <t>退学日／除籍日
(学籍を失った日)</t>
    <rPh sb="9" eb="11">
      <t>ガクセキ</t>
    </rPh>
    <rPh sb="12" eb="13">
      <t>ウシナ</t>
    </rPh>
    <rPh sb="15" eb="16">
      <t>ヒ</t>
    </rPh>
    <phoneticPr fontId="14"/>
  </si>
  <si>
    <t>日</t>
    <phoneticPr fontId="14"/>
  </si>
  <si>
    <t>最終受領希望年月</t>
    <rPh sb="0" eb="2">
      <t>サイシュウ</t>
    </rPh>
    <rPh sb="2" eb="4">
      <t>ジュリョウ</t>
    </rPh>
    <rPh sb="4" eb="6">
      <t>キボウ</t>
    </rPh>
    <rPh sb="6" eb="8">
      <t>ネンゲツ</t>
    </rPh>
    <phoneticPr fontId="14"/>
  </si>
  <si>
    <t>分迄</t>
    <phoneticPr fontId="14"/>
  </si>
  <si>
    <t>学校</t>
    <rPh sb="0" eb="2">
      <t>ガッコウ</t>
    </rPh>
    <phoneticPr fontId="40"/>
  </si>
  <si>
    <t>卒　業　期 ※</t>
    <rPh sb="0" eb="1">
      <t>ソツ</t>
    </rPh>
    <rPh sb="2" eb="3">
      <t>ギョウ</t>
    </rPh>
    <rPh sb="4" eb="5">
      <t>キ</t>
    </rPh>
    <phoneticPr fontId="14"/>
  </si>
  <si>
    <t>（見込）</t>
    <phoneticPr fontId="14"/>
  </si>
  <si>
    <t>退学／除籍
決定日</t>
    <rPh sb="0" eb="2">
      <t>タイガク</t>
    </rPh>
    <rPh sb="3" eb="5">
      <t>ジョセキ</t>
    </rPh>
    <rPh sb="6" eb="8">
      <t>ケッテイ</t>
    </rPh>
    <rPh sb="8" eb="9">
      <t>ビ</t>
    </rPh>
    <phoneticPr fontId="14"/>
  </si>
  <si>
    <t>　　</t>
    <phoneticPr fontId="14"/>
  </si>
  <si>
    <r>
      <t>※学籍確認のため</t>
    </r>
    <r>
      <rPr>
        <sz val="10"/>
        <color rgb="FFFF0000"/>
        <rFont val="ＭＳ Ｐゴシック"/>
        <family val="3"/>
        <charset val="128"/>
      </rPr>
      <t>卒業期の記入は必須</t>
    </r>
    <r>
      <rPr>
        <sz val="10"/>
        <rFont val="ＭＳ Ｐゴシック"/>
        <family val="3"/>
        <charset val="128"/>
      </rPr>
      <t>。</t>
    </r>
    <phoneticPr fontId="14"/>
  </si>
  <si>
    <r>
      <t>※スカラＡＣから入力後、「異動願（届）」は</t>
    </r>
    <r>
      <rPr>
        <sz val="10"/>
        <color rgb="FFFF0000"/>
        <rFont val="ＭＳ Ｐゴシック"/>
        <family val="3"/>
        <charset val="128"/>
      </rPr>
      <t>学校保管</t>
    </r>
    <r>
      <rPr>
        <sz val="10"/>
        <color theme="1"/>
        <rFont val="ＭＳ Ｐゴシック"/>
        <family val="3"/>
        <charset val="128"/>
      </rPr>
      <t>。</t>
    </r>
    <rPh sb="13" eb="19">
      <t>イ</t>
    </rPh>
    <phoneticPr fontId="3"/>
  </si>
  <si>
    <t>学校</t>
    <phoneticPr fontId="14"/>
  </si>
  <si>
    <t>【　死　亡　】</t>
    <rPh sb="2" eb="3">
      <t>シ</t>
    </rPh>
    <rPh sb="4" eb="5">
      <t>ボウ</t>
    </rPh>
    <phoneticPr fontId="14"/>
  </si>
  <si>
    <t>【辞退（短縮卒業・修了）】</t>
    <rPh sb="1" eb="3">
      <t>ジタイ</t>
    </rPh>
    <rPh sb="4" eb="8">
      <t>タンシュクソツギョウ</t>
    </rPh>
    <rPh sb="9" eb="11">
      <t>シュウリョウ</t>
    </rPh>
    <phoneticPr fontId="14"/>
  </si>
  <si>
    <t>月</t>
    <rPh sb="0" eb="1">
      <t>ガツ</t>
    </rPh>
    <phoneticPr fontId="14"/>
  </si>
  <si>
    <r>
      <t xml:space="preserve">卒業日／修了日
</t>
    </r>
    <r>
      <rPr>
        <sz val="10"/>
        <rFont val="ＭＳ Ｐゴシック"/>
        <family val="3"/>
        <charset val="128"/>
      </rPr>
      <t>(学籍を失った日)</t>
    </r>
    <rPh sb="0" eb="2">
      <t>ソツギョウ</t>
    </rPh>
    <rPh sb="2" eb="3">
      <t>ビ</t>
    </rPh>
    <rPh sb="4" eb="6">
      <t>シュウリョウ</t>
    </rPh>
    <rPh sb="6" eb="7">
      <t>ビ</t>
    </rPh>
    <phoneticPr fontId="3"/>
  </si>
  <si>
    <t>その他</t>
    <rPh sb="2" eb="3">
      <t>ホカ</t>
    </rPh>
    <phoneticPr fontId="3"/>
  </si>
  <si>
    <t>学校記入欄（復活を除く全異動種別共通）</t>
    <rPh sb="0" eb="2">
      <t>ガッコウ</t>
    </rPh>
    <rPh sb="2" eb="4">
      <t>キニュウ</t>
    </rPh>
    <rPh sb="4" eb="5">
      <t>ラン</t>
    </rPh>
    <rPh sb="6" eb="8">
      <t>フッカツ</t>
    </rPh>
    <rPh sb="9" eb="10">
      <t>ノゾ</t>
    </rPh>
    <rPh sb="11" eb="12">
      <t>ゼン</t>
    </rPh>
    <rPh sb="12" eb="16">
      <t>イドウシュベツ</t>
    </rPh>
    <rPh sb="16" eb="18">
      <t>キョウツウ</t>
    </rPh>
    <phoneticPr fontId="14"/>
  </si>
  <si>
    <t>振込超過</t>
    <rPh sb="0" eb="4">
      <t>フリコミチョウカ</t>
    </rPh>
    <phoneticPr fontId="14"/>
  </si>
  <si>
    <t>～</t>
    <phoneticPr fontId="3"/>
  </si>
  <si>
    <t>有</t>
    <rPh sb="0" eb="1">
      <t>ユウ</t>
    </rPh>
    <phoneticPr fontId="14"/>
  </si>
  <si>
    <t>無</t>
    <rPh sb="0" eb="1">
      <t>ナ</t>
    </rPh>
    <phoneticPr fontId="14"/>
  </si>
  <si>
    <t>※振込超過がある場合は異動の入力を行わず,「振込金受取書」のコピーとともに「異動願（届）」を本機構
　 に送付してください。
　 組戻しを依頼した場合も異動（振込保留等）の入力を行わずに送付してください。</t>
    <rPh sb="79" eb="81">
      <t>フリコミ</t>
    </rPh>
    <rPh sb="81" eb="83">
      <t>ホリュウ</t>
    </rPh>
    <rPh sb="83" eb="84">
      <t>ナド</t>
    </rPh>
    <phoneticPr fontId="3"/>
  </si>
  <si>
    <t>連絡事項記入欄</t>
    <rPh sb="0" eb="2">
      <t>レンラク</t>
    </rPh>
    <rPh sb="2" eb="4">
      <t>ジコウ</t>
    </rPh>
    <rPh sb="4" eb="6">
      <t>キニュウ</t>
    </rPh>
    <rPh sb="6" eb="7">
      <t>ラン</t>
    </rPh>
    <phoneticPr fontId="3"/>
  </si>
  <si>
    <t>（学校の証明）</t>
    <rPh sb="1" eb="3">
      <t>ガッコウ</t>
    </rPh>
    <rPh sb="4" eb="6">
      <t>ショウメイ</t>
    </rPh>
    <phoneticPr fontId="14"/>
  </si>
  <si>
    <t>関係課長名※</t>
    <rPh sb="0" eb="2">
      <t>カンケイ</t>
    </rPh>
    <rPh sb="2" eb="4">
      <t>カチョウ</t>
    </rPh>
    <rPh sb="4" eb="5">
      <t>ナ</t>
    </rPh>
    <phoneticPr fontId="14"/>
  </si>
  <si>
    <t>※証明者は課長相当職以上の方としてください。</t>
    <rPh sb="1" eb="3">
      <t>ショウメイ</t>
    </rPh>
    <rPh sb="3" eb="4">
      <t>シャ</t>
    </rPh>
    <rPh sb="5" eb="7">
      <t>カチョウ</t>
    </rPh>
    <rPh sb="7" eb="9">
      <t>ソウトウ</t>
    </rPh>
    <rPh sb="9" eb="10">
      <t>ショク</t>
    </rPh>
    <rPh sb="10" eb="12">
      <t>イジョウ</t>
    </rPh>
    <rPh sb="13" eb="14">
      <t>カタ</t>
    </rPh>
    <phoneticPr fontId="3"/>
  </si>
  <si>
    <t>異動種別による</t>
    <rPh sb="0" eb="2">
      <t>イドウ</t>
    </rPh>
    <rPh sb="2" eb="4">
      <t>シュベツ</t>
    </rPh>
    <phoneticPr fontId="14"/>
  </si>
  <si>
    <t>異動種別による</t>
    <phoneticPr fontId="14"/>
  </si>
  <si>
    <t>(23.4)</t>
    <phoneticPr fontId="14"/>
  </si>
  <si>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</si>
  <si>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t>①届出年月日
  （例：2024/4/1)</t>
    <rPh sb="1" eb="3">
      <t>トドケデ</t>
    </rPh>
    <rPh sb="3" eb="6">
      <t>ネンガッピ</t>
    </rPh>
    <rPh sb="10" eb="11">
      <t>レイ</t>
    </rPh>
    <phoneticPr fontId="14"/>
  </si>
  <si>
    <t>①異動種別</t>
    <rPh sb="1" eb="3">
      <t>イドウ</t>
    </rPh>
    <rPh sb="3" eb="5">
      <t>シュベツ</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</si>
  <si>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</si>
  <si>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</si>
  <si>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</si>
  <si>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</si>
  <si>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</si>
  <si>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</si>
  <si>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</si>
  <si>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</si>
  <si>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</si>
  <si>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⑨奨学生番号①</t>
    <rPh sb="1" eb="6">
      <t>ショウガクセイバンゴウ</t>
    </rPh>
    <phoneticPr fontId="14"/>
  </si>
  <si>
    <t>⑩奨学生番号②</t>
    <rPh sb="1" eb="6">
      <t>ショウガクセイバンゴウ</t>
    </rPh>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</si>
  <si>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</si>
  <si>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</si>
  <si>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</si>
  <si>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</si>
  <si>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</si>
  <si>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※送付済の場合は□に✔をいれてください。返還誓約書を送付していない場合，本願（届）を作成できません。</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</si>
  <si>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</si>
  <si>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</si>
  <si>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</si>
  <si>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</si>
  <si>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</si>
  <si>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</si>
  <si>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</si>
  <si>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</si>
  <si>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</si>
  <si>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</si>
  <si>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</si>
  <si>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</si>
  <si>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</si>
  <si>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</si>
  <si>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</si>
  <si>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</si>
  <si>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</si>
  <si>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入力
チェック３</t>
    <rPh sb="0" eb="2">
      <t>ニュウリョク</t>
    </rPh>
    <phoneticPr fontId="3"/>
  </si>
  <si>
    <t>エラー５</t>
    <phoneticPr fontId="14"/>
  </si>
  <si>
    <t>エラー６</t>
    <phoneticPr fontId="14"/>
  </si>
  <si>
    <t>①学校証明日
　 (例:2024/4/1)</t>
    <rPh sb="1" eb="3">
      <t>ガッコウ</t>
    </rPh>
    <rPh sb="3" eb="5">
      <t>ショウメイ</t>
    </rPh>
    <rPh sb="5" eb="6">
      <t>ヒ</t>
    </rPh>
    <rPh sb="10" eb="11">
      <t>レイ</t>
    </rPh>
    <phoneticPr fontId="14"/>
  </si>
  <si>
    <t>②学校名</t>
    <rPh sb="1" eb="3">
      <t>ガッコウ</t>
    </rPh>
    <rPh sb="3" eb="4">
      <t>メイ</t>
    </rPh>
    <phoneticPr fontId="14"/>
  </si>
  <si>
    <t>④学校電話番号</t>
    <rPh sb="1" eb="3">
      <t>ガッコウ</t>
    </rPh>
    <rPh sb="3" eb="5">
      <t>デンワ</t>
    </rPh>
    <rPh sb="5" eb="7">
      <t>バンゴウ</t>
    </rPh>
    <phoneticPr fontId="14"/>
  </si>
  <si>
    <t>入力
チェック４</t>
    <rPh sb="0" eb="2">
      <t>ニュウリョク</t>
    </rPh>
    <phoneticPr fontId="3"/>
  </si>
  <si>
    <t>⑤学校担当者名</t>
    <rPh sb="1" eb="3">
      <t>ガッコウ</t>
    </rPh>
    <rPh sb="3" eb="6">
      <t>タントウシャ</t>
    </rPh>
    <rPh sb="6" eb="7">
      <t>メイ</t>
    </rPh>
    <phoneticPr fontId="14"/>
  </si>
  <si>
    <t>⑦学校区分
　 (例：01)</t>
    <rPh sb="1" eb="3">
      <t>ガッコウ</t>
    </rPh>
    <rPh sb="3" eb="5">
      <t>クブン</t>
    </rPh>
    <rPh sb="9" eb="10">
      <t>レイ</t>
    </rPh>
    <phoneticPr fontId="14"/>
  </si>
  <si>
    <t>（理由）簡潔にご記入ください（上限５０文字）。</t>
    <rPh sb="1" eb="3">
      <t>リユウ</t>
    </rPh>
    <rPh sb="4" eb="6">
      <t>カンケツ</t>
    </rPh>
    <rPh sb="8" eb="10">
      <t>キニュウ</t>
    </rPh>
    <rPh sb="15" eb="17">
      <t>ジョウゲン</t>
    </rPh>
    <rPh sb="19" eb="21">
      <t>モジ</t>
    </rPh>
    <phoneticPr fontId="14"/>
  </si>
  <si>
    <t>辞退（本人都合）</t>
    <rPh sb="0" eb="2">
      <t>ジタイ</t>
    </rPh>
    <rPh sb="3" eb="5">
      <t>ホンニン</t>
    </rPh>
    <rPh sb="5" eb="7">
      <t>ツゴウ</t>
    </rPh>
    <phoneticPr fontId="14"/>
  </si>
  <si>
    <t>②辞退事由</t>
    <rPh sb="1" eb="3">
      <t>ジタイ</t>
    </rPh>
    <rPh sb="3" eb="5">
      <t>ジユウ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</si>
  <si>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</si>
  <si>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③最終受領年月</t>
    <rPh sb="1" eb="3">
      <t>サイシュウ</t>
    </rPh>
    <rPh sb="3" eb="5">
      <t>ジュリョウ</t>
    </rPh>
    <rPh sb="5" eb="7">
      <t>ネンゲツ</t>
    </rPh>
    <phoneticPr fontId="3"/>
  </si>
  <si>
    <t>（見込）</t>
    <rPh sb="1" eb="3">
      <t>ミコ</t>
    </rPh>
    <phoneticPr fontId="3"/>
  </si>
  <si>
    <t>休停止２年越え</t>
    <rPh sb="0" eb="3">
      <t>キュウテイシ</t>
    </rPh>
    <rPh sb="4" eb="5">
      <t>ネン</t>
    </rPh>
    <rPh sb="5" eb="6">
      <t>ゴ</t>
    </rPh>
    <phoneticPr fontId="14"/>
  </si>
  <si>
    <t>振込超過あり
※「移行」「辞退（短縮卒業・修了）」の場合など</t>
    <rPh sb="0" eb="2">
      <t>フリコミ</t>
    </rPh>
    <rPh sb="2" eb="4">
      <t>チョウカ</t>
    </rPh>
    <rPh sb="9" eb="11">
      <t>イコウ</t>
    </rPh>
    <rPh sb="13" eb="15">
      <t>ジタイ</t>
    </rPh>
    <rPh sb="16" eb="20">
      <t>タンシュクソツギョウ</t>
    </rPh>
    <rPh sb="21" eb="23">
      <t>シュウリョウ</t>
    </rPh>
    <rPh sb="26" eb="28">
      <t>バアイ</t>
    </rPh>
    <phoneticPr fontId="14"/>
  </si>
  <si>
    <t>学校証明欄の入力完了です。</t>
    <rPh sb="0" eb="2">
      <t>ガッコウ</t>
    </rPh>
    <rPh sb="2" eb="5">
      <t>ショウメイラン</t>
    </rPh>
    <rPh sb="6" eb="8">
      <t>ニュウリョク</t>
    </rPh>
    <rPh sb="8" eb="10">
      <t>カンリョウ</t>
    </rPh>
    <phoneticPr fontId="14"/>
  </si>
  <si>
    <t>です。</t>
    <phoneticPr fontId="3"/>
  </si>
  <si>
    <t>【貸与】辞退</t>
    <rPh sb="1" eb="3">
      <t>タイヨ</t>
    </rPh>
    <rPh sb="4" eb="6">
      <t>ジタイ</t>
    </rPh>
    <phoneticPr fontId="3"/>
  </si>
  <si>
    <t>【貸与】　辞退の異動願 （ 届 ）</t>
    <rPh sb="1" eb="3">
      <t>タイヨ</t>
    </rPh>
    <rPh sb="5" eb="6">
      <t>ジ</t>
    </rPh>
    <rPh sb="6" eb="7">
      <t>タイ</t>
    </rPh>
    <phoneticPr fontId="3"/>
  </si>
  <si>
    <t>※学籍確認のため卒業期の入力は必須です。</t>
    <phoneticPr fontId="3"/>
  </si>
  <si>
    <t>【辞退】（短縮卒業・修了）】</t>
    <rPh sb="1" eb="2">
      <t>ジ</t>
    </rPh>
    <rPh sb="2" eb="3">
      <t>タイ</t>
    </rPh>
    <rPh sb="5" eb="7">
      <t>タンシュク</t>
    </rPh>
    <rPh sb="7" eb="9">
      <t>ソツギョウ</t>
    </rPh>
    <rPh sb="10" eb="12">
      <t>シュウリョウ</t>
    </rPh>
    <phoneticPr fontId="14"/>
  </si>
  <si>
    <t>③最終受領年月
　（例：2023/10）</t>
    <rPh sb="1" eb="3">
      <t>サイシュウ</t>
    </rPh>
    <rPh sb="3" eb="5">
      <t>ジュリョウ</t>
    </rPh>
    <rPh sb="5" eb="7">
      <t>ネンゲツ</t>
    </rPh>
    <rPh sb="10" eb="11">
      <t>レイ</t>
    </rPh>
    <phoneticPr fontId="14"/>
  </si>
  <si>
    <t>分迄</t>
    <rPh sb="0" eb="2">
      <t>ブンマデ</t>
    </rPh>
    <phoneticPr fontId="3"/>
  </si>
  <si>
    <r>
      <t xml:space="preserve">２．異動情報の入力と確認（一部①学生入力用より自動）
</t>
    </r>
    <r>
      <rPr>
        <sz val="10"/>
        <rFont val="ＭＳ Ｐゴシック"/>
        <family val="3"/>
        <charset val="128"/>
      </rPr>
      <t>　　　　学生の入力が正しいか確認のうえ、④を入力してください（辞退（短縮卒業・終了）の場合は②）。 　　</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ジタイ</t>
    </rPh>
    <rPh sb="61" eb="63">
      <t>タンシュク</t>
    </rPh>
    <rPh sb="63" eb="65">
      <t>ソツギョウ</t>
    </rPh>
    <rPh sb="66" eb="68">
      <t>シュウリョウ</t>
    </rPh>
    <rPh sb="70" eb="72">
      <t>バアイ</t>
    </rPh>
    <phoneticPr fontId="14"/>
  </si>
  <si>
    <t>【貸与】辞退</t>
    <rPh sb="1" eb="3">
      <t>タイヨ</t>
    </rPh>
    <rPh sb="4" eb="6">
      <t>ジタイ</t>
    </rPh>
    <phoneticPr fontId="3"/>
  </si>
  <si>
    <t>②異動情報・学校情報等・機構への送付が必要な場合（学校入力用）</t>
    <rPh sb="1" eb="3">
      <t>イドウ</t>
    </rPh>
    <rPh sb="3" eb="5">
      <t>ジョウホウ</t>
    </rPh>
    <rPh sb="6" eb="8">
      <t>ガッコウ</t>
    </rPh>
    <rPh sb="8" eb="10">
      <t>ジョウホウ</t>
    </rPh>
    <rPh sb="10" eb="11">
      <t>トウ</t>
    </rPh>
    <rPh sb="12" eb="14">
      <t>キコウ</t>
    </rPh>
    <rPh sb="16" eb="18">
      <t>ソウフ</t>
    </rPh>
    <rPh sb="19" eb="21">
      <t>ヒツヨウ</t>
    </rPh>
    <rPh sb="22" eb="24">
      <t>バアイ</t>
    </rPh>
    <rPh sb="25" eb="27">
      <t>ガッコウ</t>
    </rPh>
    <rPh sb="27" eb="29">
      <t>ニュウリョク</t>
    </rPh>
    <rPh sb="29" eb="30">
      <t>ヨウ</t>
    </rPh>
    <phoneticPr fontId="14"/>
  </si>
  <si>
    <r>
      <t>２．異動情報の入力</t>
    </r>
    <r>
      <rPr>
        <b/>
        <sz val="10"/>
        <rFont val="ＭＳ Ｐゴシック"/>
        <family val="3"/>
        <charset val="128"/>
      </rPr>
      <t xml:space="preserve">
　</t>
    </r>
    <r>
      <rPr>
        <sz val="10"/>
        <rFont val="ＭＳ Ｐゴシック"/>
        <family val="3"/>
        <charset val="128"/>
      </rPr>
      <t>　　  ①異動種別②辞退事由を選択し、③最終受領年月
　　　　を入力してください。辞退（短縮卒業・修了）は①のみ</t>
    </r>
    <rPh sb="2" eb="4">
      <t>イドウ</t>
    </rPh>
    <rPh sb="4" eb="6">
      <t>ジョウホウ</t>
    </rPh>
    <rPh sb="7" eb="9">
      <t>ニュウリョク</t>
    </rPh>
    <rPh sb="16" eb="18">
      <t>イドウ</t>
    </rPh>
    <rPh sb="18" eb="20">
      <t>シュベツ</t>
    </rPh>
    <rPh sb="21" eb="23">
      <t>ジタイ</t>
    </rPh>
    <rPh sb="23" eb="25">
      <t>ジユウ</t>
    </rPh>
    <rPh sb="26" eb="28">
      <t>センタク</t>
    </rPh>
    <rPh sb="31" eb="35">
      <t>サイシュウジュリョウ</t>
    </rPh>
    <rPh sb="35" eb="37">
      <t>ネンゲツ</t>
    </rPh>
    <rPh sb="43" eb="45">
      <t>ニュウリョク</t>
    </rPh>
    <rPh sb="52" eb="54">
      <t>ジタイ</t>
    </rPh>
    <rPh sb="55" eb="57">
      <t>タンシュク</t>
    </rPh>
    <rPh sb="57" eb="59">
      <t>ソツギョウ</t>
    </rPh>
    <rPh sb="60" eb="62">
      <t>シュウリョウ</t>
    </rPh>
    <phoneticPr fontId="14"/>
  </si>
  <si>
    <t>⑩奨学生番号</t>
    <rPh sb="1" eb="6">
      <t>ショウガクセイバンゴウ</t>
    </rPh>
    <phoneticPr fontId="14"/>
  </si>
  <si>
    <r>
      <t>辞退（本人都合）の場合、</t>
    </r>
    <r>
      <rPr>
        <b/>
        <sz val="13"/>
        <color rgb="FFFF0000"/>
        <rFont val="ＭＳ Ｐゴシック"/>
        <family val="3"/>
        <charset val="128"/>
      </rPr>
      <t>奨学生の自署が必要</t>
    </r>
    <r>
      <rPr>
        <sz val="13"/>
        <rFont val="ＭＳ Ｐゴシック"/>
        <family val="3"/>
        <charset val="128"/>
      </rPr>
      <t>です。</t>
    </r>
    <rPh sb="0" eb="2">
      <t>ジタイ</t>
    </rPh>
    <rPh sb="3" eb="5">
      <t>ホンニン</t>
    </rPh>
    <rPh sb="5" eb="7">
      <t>ツゴウ</t>
    </rPh>
    <rPh sb="9" eb="11">
      <t>バアイ</t>
    </rPh>
    <rPh sb="12" eb="15">
      <t>ショウガクセイ</t>
    </rPh>
    <rPh sb="16" eb="18">
      <t>ジショ</t>
    </rPh>
    <rPh sb="19" eb="21">
      <t>ヒツヨウ</t>
    </rPh>
    <phoneticPr fontId="3"/>
  </si>
  <si>
    <r>
      <t>【辞退】（本人都合）　
奨学生の</t>
    </r>
    <r>
      <rPr>
        <b/>
        <sz val="17"/>
        <color rgb="FFFF0000"/>
        <rFont val="ＭＳ Ｐゴシック"/>
        <family val="3"/>
        <charset val="128"/>
      </rPr>
      <t>自署が必要</t>
    </r>
    <rPh sb="1" eb="2">
      <t>ジ</t>
    </rPh>
    <rPh sb="2" eb="3">
      <t>タイ</t>
    </rPh>
    <rPh sb="5" eb="7">
      <t>ホンニン</t>
    </rPh>
    <rPh sb="7" eb="9">
      <t>ツゴウ</t>
    </rPh>
    <rPh sb="12" eb="15">
      <t>ショウガクセイ</t>
    </rPh>
    <rPh sb="16" eb="18">
      <t>ジショ</t>
    </rPh>
    <rPh sb="19" eb="21">
      <t>ヒツヨウ</t>
    </rPh>
    <phoneticPr fontId="14"/>
  </si>
  <si>
    <t>⑧学年
　（例：2）</t>
    <rPh sb="1" eb="3">
      <t>ガクネン</t>
    </rPh>
    <rPh sb="6" eb="7">
      <t>レイ</t>
    </rPh>
    <phoneticPr fontId="14"/>
  </si>
  <si>
    <t>⑥学校番号
　 (例：109990)</t>
    <rPh sb="1" eb="3">
      <t>ガッコウ</t>
    </rPh>
    <rPh sb="3" eb="5">
      <t>バンゴウ</t>
    </rPh>
    <rPh sb="9" eb="10">
      <t>レイ</t>
    </rPh>
    <phoneticPr fontId="14"/>
  </si>
  <si>
    <t>６．機構に送付が必要な理由</t>
    <rPh sb="2" eb="4">
      <t>キコウ</t>
    </rPh>
    <rPh sb="4" eb="6">
      <t>ソウフ</t>
    </rPh>
    <rPh sb="7" eb="9">
      <t>ヒツヨウ</t>
    </rPh>
    <rPh sb="11" eb="13">
      <t>リユウ</t>
    </rPh>
    <phoneticPr fontId="3"/>
  </si>
  <si>
    <r>
      <t xml:space="preserve">４．学校証明欄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</si>
  <si>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②卒業日／修了日
（例：2023/3/31)</t>
    <rPh sb="1" eb="4">
      <t>ソツギョウビ</t>
    </rPh>
    <rPh sb="5" eb="7">
      <t>シュウリョウ</t>
    </rPh>
    <rPh sb="7" eb="8">
      <t>ヒ</t>
    </rPh>
    <rPh sb="10" eb="11">
      <t>レイ</t>
    </rPh>
    <phoneticPr fontId="14"/>
  </si>
  <si>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</si>
  <si>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</si>
  <si>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</si>
  <si>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</si>
  <si>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④卒業期　※
　（例：2027/3）</t>
    <rPh sb="1" eb="4">
      <t>ソツギョウキ</t>
    </rPh>
    <rPh sb="9" eb="10">
      <t>レイ</t>
    </rPh>
    <phoneticPr fontId="3"/>
  </si>
  <si>
    <t>※　学籍確認のため卒業期の記入は必須</t>
    <rPh sb="2" eb="4">
      <t>ガクセキ</t>
    </rPh>
    <rPh sb="4" eb="6">
      <t>カクニン</t>
    </rPh>
    <rPh sb="9" eb="12">
      <t>ソツギョウキ</t>
    </rPh>
    <rPh sb="13" eb="15">
      <t>キニュウ</t>
    </rPh>
    <rPh sb="16" eb="18">
      <t>ヒッス</t>
    </rPh>
    <phoneticPr fontId="3"/>
  </si>
  <si>
    <t>　　下記に✔が入る場合は、スカラACから入力処理せずに異動願を機構に送付してください。</t>
    <rPh sb="2" eb="4">
      <t>カキ</t>
    </rPh>
    <rPh sb="6" eb="7">
      <t>ハイ</t>
    </rPh>
    <rPh sb="8" eb="10">
      <t>バアイ</t>
    </rPh>
    <rPh sb="19" eb="21">
      <t>ニュウリョク</t>
    </rPh>
    <rPh sb="21" eb="23">
      <t>ショリ</t>
    </rPh>
    <rPh sb="26" eb="28">
      <t>イドウ</t>
    </rPh>
    <rPh sb="28" eb="29">
      <t>ネガイ</t>
    </rPh>
    <rPh sb="30" eb="32">
      <t>キコウ</t>
    </rPh>
    <rPh sb="33" eb="35">
      <t>ソウフ</t>
    </rPh>
    <phoneticPr fontId="3"/>
  </si>
  <si>
    <t>（機構使用欄）</t>
    <phoneticPr fontId="3"/>
  </si>
  <si>
    <t>最終振込年月</t>
    <rPh sb="0" eb="2">
      <t>サイシュウ</t>
    </rPh>
    <rPh sb="2" eb="6">
      <t>フリコミネンゲツ</t>
    </rPh>
    <phoneticPr fontId="14"/>
  </si>
  <si>
    <t>要返戻金額</t>
    <rPh sb="0" eb="5">
      <t>ヨウヘンレイキンガク</t>
    </rPh>
    <phoneticPr fontId="14"/>
  </si>
  <si>
    <t>　第一種：</t>
    <rPh sb="1" eb="4">
      <t>ダイイッシュ</t>
    </rPh>
    <phoneticPr fontId="14"/>
  </si>
  <si>
    <t>月</t>
    <rPh sb="0" eb="1">
      <t>ゲツ</t>
    </rPh>
    <phoneticPr fontId="14"/>
  </si>
  <si>
    <t>か月</t>
    <rPh sb="1" eb="2">
      <t>ゲツ</t>
    </rPh>
    <phoneticPr fontId="14"/>
  </si>
  <si>
    <t>円</t>
    <rPh sb="0" eb="1">
      <t>エン</t>
    </rPh>
    <phoneticPr fontId="3"/>
  </si>
  <si>
    <t>　第二種：</t>
    <rPh sb="1" eb="4">
      <t>ダイニシュ</t>
    </rPh>
    <phoneticPr fontId="14"/>
  </si>
  <si>
    <t>電　話　番　号</t>
    <rPh sb="0" eb="1">
      <t>デン</t>
    </rPh>
    <rPh sb="2" eb="3">
      <t>ハナシ</t>
    </rPh>
    <rPh sb="4" eb="5">
      <t>バン</t>
    </rPh>
    <rPh sb="6" eb="7">
      <t>ゴウ</t>
    </rPh>
    <phoneticPr fontId="3"/>
  </si>
  <si>
    <t>(24.4)</t>
    <phoneticPr fontId="3"/>
  </si>
  <si>
    <t>卒業期　※</t>
    <rPh sb="0" eb="2">
      <t>ソツギョウ</t>
    </rPh>
    <rPh sb="2" eb="3">
      <t>キ</t>
    </rPh>
    <phoneticPr fontId="3"/>
  </si>
  <si>
    <t>送付必要</t>
    <rPh sb="0" eb="2">
      <t>ソウフ</t>
    </rPh>
    <rPh sb="2" eb="4">
      <t>ヒツヨウ</t>
    </rPh>
    <phoneticPr fontId="3"/>
  </si>
  <si>
    <t>送付不要</t>
    <rPh sb="0" eb="2">
      <t>ソウフ</t>
    </rPh>
    <rPh sb="2" eb="4">
      <t>フヨウ</t>
    </rPh>
    <phoneticPr fontId="3"/>
  </si>
  <si>
    <t>◆入力エラー◆</t>
    <rPh sb="1" eb="3">
      <t>ニュウリョク</t>
    </rPh>
    <phoneticPr fontId="3"/>
  </si>
  <si>
    <r>
      <t>３．学校から機構への連絡事項記入欄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14"/>
  </si>
  <si>
    <t>①「学生」が「①基本情報・異動情報」のシートを開きます。</t>
    <rPh sb="2" eb="4">
      <t>ガクセイ</t>
    </rPh>
    <rPh sb="8" eb="12">
      <t>キホンジョウホウ</t>
    </rPh>
    <rPh sb="13" eb="15">
      <t>イドウ</t>
    </rPh>
    <rPh sb="15" eb="17">
      <t>ジョウホウ</t>
    </rPh>
    <rPh sb="23" eb="24">
      <t>ヒラ</t>
    </rPh>
    <phoneticPr fontId="3"/>
  </si>
  <si>
    <t>　①ー１．「学生」が基本情報の入力をします（薄い黄色のセルが入力セルです）。
　　　※「例」がある項目は「例」を参考に入力してください。入力制限がかかっています。</t>
    <rPh sb="6" eb="8">
      <t>ガクセイ</t>
    </rPh>
    <rPh sb="10" eb="14">
      <t>キホンジョウホウ</t>
    </rPh>
    <rPh sb="15" eb="17">
      <t>ニュウリョク</t>
    </rPh>
    <rPh sb="22" eb="23">
      <t>ウス</t>
    </rPh>
    <rPh sb="24" eb="26">
      <t>キイロ</t>
    </rPh>
    <rPh sb="30" eb="32">
      <t>ニュウリョク</t>
    </rPh>
    <rPh sb="44" eb="45">
      <t>レイ</t>
    </rPh>
    <rPh sb="49" eb="51">
      <t>コウモク</t>
    </rPh>
    <rPh sb="53" eb="54">
      <t>レイ</t>
    </rPh>
    <rPh sb="56" eb="58">
      <t>サンコウ</t>
    </rPh>
    <rPh sb="59" eb="61">
      <t>ニュウリョク</t>
    </rPh>
    <rPh sb="68" eb="70">
      <t>ニュウリョク</t>
    </rPh>
    <rPh sb="70" eb="72">
      <t>セイゲン</t>
    </rPh>
    <phoneticPr fontId="3"/>
  </si>
  <si>
    <t>※１</t>
    <phoneticPr fontId="3"/>
  </si>
  <si>
    <t>yyyy/mm/ddの形式で入力してください</t>
    <rPh sb="11" eb="13">
      <t>ケイシキ</t>
    </rPh>
    <rPh sb="14" eb="16">
      <t>ニュウリョク</t>
    </rPh>
    <phoneticPr fontId="3"/>
  </si>
  <si>
    <t>※２</t>
    <phoneticPr fontId="3"/>
  </si>
  <si>
    <t>貸与奨学金の6または8から始まる11ケタの奨学生番号を入力してください。併用貸与の場合は奨学生番号②にも入力してください。</t>
    <rPh sb="0" eb="2">
      <t>タイヨ</t>
    </rPh>
    <rPh sb="2" eb="5">
      <t>ショウガクキン</t>
    </rPh>
    <rPh sb="13" eb="14">
      <t>ハジ</t>
    </rPh>
    <rPh sb="21" eb="26">
      <t>ショウガクセイバンゴウ</t>
    </rPh>
    <rPh sb="27" eb="29">
      <t>ニュウリョク</t>
    </rPh>
    <rPh sb="36" eb="38">
      <t>ヘイヨウ</t>
    </rPh>
    <rPh sb="38" eb="40">
      <t>タイヨ</t>
    </rPh>
    <rPh sb="41" eb="43">
      <t>バアイ</t>
    </rPh>
    <rPh sb="44" eb="49">
      <t>ショウガクセイバンゴウ</t>
    </rPh>
    <rPh sb="52" eb="54">
      <t>ニュウリョク</t>
    </rPh>
    <phoneticPr fontId="3"/>
  </si>
  <si>
    <t>★POINT★</t>
    <phoneticPr fontId="3"/>
  </si>
  <si>
    <r>
      <t>未入力箇所があるとセルの色</t>
    </r>
    <r>
      <rPr>
        <sz val="11"/>
        <rFont val="游ゴシック"/>
        <family val="3"/>
        <charset val="128"/>
        <scheme val="minor"/>
      </rPr>
      <t>が赤くなり「</t>
    </r>
    <r>
      <rPr>
        <sz val="11"/>
        <color theme="1"/>
        <rFont val="游ゴシック"/>
        <family val="2"/>
        <charset val="128"/>
        <scheme val="minor"/>
      </rPr>
      <t>エラー」と表示されます。必要項目を全て入力してください。
全ての入力が完了するとセルが青くなり「入力完了」と表示されます。</t>
    </r>
    <rPh sb="0" eb="3">
      <t>ミニュウリョク</t>
    </rPh>
    <rPh sb="3" eb="5">
      <t>カショ</t>
    </rPh>
    <rPh sb="12" eb="13">
      <t>イロ</t>
    </rPh>
    <rPh sb="14" eb="15">
      <t>アカ</t>
    </rPh>
    <rPh sb="24" eb="26">
      <t>ヒョウジ</t>
    </rPh>
    <rPh sb="31" eb="33">
      <t>ヒツヨウ</t>
    </rPh>
    <rPh sb="33" eb="35">
      <t>コウモク</t>
    </rPh>
    <rPh sb="36" eb="37">
      <t>スベ</t>
    </rPh>
    <rPh sb="38" eb="40">
      <t>ニュウリョク</t>
    </rPh>
    <rPh sb="62" eb="63">
      <t>アオ</t>
    </rPh>
    <phoneticPr fontId="3"/>
  </si>
  <si>
    <t>　①ー２．「学生」が異動情報の入力をします。
　　　※「例」がある項目は「例」を参考に入力してください。入力制限がかかっています。</t>
    <rPh sb="6" eb="8">
      <t>ガクセイ</t>
    </rPh>
    <rPh sb="10" eb="12">
      <t>イドウ</t>
    </rPh>
    <rPh sb="12" eb="14">
      <t>ジョウホウ</t>
    </rPh>
    <rPh sb="15" eb="17">
      <t>ニュウリョク</t>
    </rPh>
    <rPh sb="28" eb="29">
      <t>レイ</t>
    </rPh>
    <rPh sb="33" eb="35">
      <t>コウモク</t>
    </rPh>
    <rPh sb="37" eb="38">
      <t>レイ</t>
    </rPh>
    <rPh sb="40" eb="42">
      <t>サンコウ</t>
    </rPh>
    <rPh sb="43" eb="45">
      <t>ニュウリョク</t>
    </rPh>
    <rPh sb="52" eb="54">
      <t>ニュウリョク</t>
    </rPh>
    <rPh sb="54" eb="56">
      <t>セイゲン</t>
    </rPh>
    <phoneticPr fontId="3"/>
  </si>
  <si>
    <t>※３</t>
    <phoneticPr fontId="3"/>
  </si>
  <si>
    <t>②「学校担当者」が「②異動情報・学校情報・未振込情報」のシートを開きます。</t>
    <rPh sb="2" eb="4">
      <t>ガッコウ</t>
    </rPh>
    <rPh sb="4" eb="7">
      <t>タントウシャ</t>
    </rPh>
    <rPh sb="11" eb="13">
      <t>イドウ</t>
    </rPh>
    <rPh sb="13" eb="15">
      <t>ジョウホウ</t>
    </rPh>
    <rPh sb="16" eb="18">
      <t>ガッコウ</t>
    </rPh>
    <rPh sb="18" eb="20">
      <t>ジョウホウ</t>
    </rPh>
    <rPh sb="21" eb="24">
      <t>ミフリコミ</t>
    </rPh>
    <rPh sb="24" eb="26">
      <t>ジョウホウ</t>
    </rPh>
    <rPh sb="32" eb="33">
      <t>ヒラ</t>
    </rPh>
    <phoneticPr fontId="3"/>
  </si>
  <si>
    <t>　②ー１．「学生」が入力した基本情報を「学校担当者」が確認します。</t>
    <rPh sb="6" eb="8">
      <t>ガクセイ</t>
    </rPh>
    <rPh sb="10" eb="12">
      <t>ニュウリョク</t>
    </rPh>
    <rPh sb="14" eb="18">
      <t>キホンジョウホウ</t>
    </rPh>
    <rPh sb="20" eb="22">
      <t>ガッコウ</t>
    </rPh>
    <rPh sb="22" eb="25">
      <t>タントウシャ</t>
    </rPh>
    <rPh sb="27" eb="29">
      <t>カクニン</t>
    </rPh>
    <phoneticPr fontId="3"/>
  </si>
  <si>
    <r>
      <t xml:space="preserve">　★．返還誓約書の機構送付を確認します。不備のない返還誓約書を送付済であれば薄い黄色セルに✔をいれます。
</t>
    </r>
    <r>
      <rPr>
        <sz val="11"/>
        <color rgb="FFFF0000"/>
        <rFont val="游ゴシック"/>
        <family val="3"/>
        <charset val="128"/>
        <scheme val="minor"/>
      </rPr>
      <t>　　　※返還誓約書を送付していない場合は、本願（届）を作成できません。</t>
    </r>
    <rPh sb="3" eb="8">
      <t>ヘンカンセイヤクショ</t>
    </rPh>
    <rPh sb="9" eb="11">
      <t>キコウ</t>
    </rPh>
    <rPh sb="11" eb="13">
      <t>ソウフ</t>
    </rPh>
    <rPh sb="14" eb="16">
      <t>カクニン</t>
    </rPh>
    <rPh sb="20" eb="22">
      <t>フビ</t>
    </rPh>
    <rPh sb="25" eb="30">
      <t>ヘンカンセイヤクショ</t>
    </rPh>
    <rPh sb="31" eb="33">
      <t>ソウフ</t>
    </rPh>
    <rPh sb="33" eb="34">
      <t>ズ</t>
    </rPh>
    <rPh sb="38" eb="39">
      <t>ウス</t>
    </rPh>
    <rPh sb="40" eb="42">
      <t>キイロ</t>
    </rPh>
    <rPh sb="57" eb="62">
      <t>ヘンカンセイヤクショ</t>
    </rPh>
    <rPh sb="63" eb="65">
      <t>ソウフ</t>
    </rPh>
    <rPh sb="70" eb="72">
      <t>バアイ</t>
    </rPh>
    <rPh sb="74" eb="76">
      <t>ホンネガイ</t>
    </rPh>
    <rPh sb="77" eb="78">
      <t>トドケ</t>
    </rPh>
    <rPh sb="80" eb="82">
      <t>サクセイ</t>
    </rPh>
    <phoneticPr fontId="3"/>
  </si>
  <si>
    <t>※４</t>
    <phoneticPr fontId="3"/>
  </si>
  <si>
    <t>返還誓約書の機構送付に✔を入れると異動情報の入力画面が表示されます。</t>
    <rPh sb="0" eb="2">
      <t>ヘンカン</t>
    </rPh>
    <rPh sb="2" eb="5">
      <t>セイヤクショ</t>
    </rPh>
    <rPh sb="6" eb="8">
      <t>キコウ</t>
    </rPh>
    <rPh sb="8" eb="10">
      <t>ソウフ</t>
    </rPh>
    <rPh sb="13" eb="14">
      <t>イ</t>
    </rPh>
    <rPh sb="17" eb="19">
      <t>イドウ</t>
    </rPh>
    <rPh sb="19" eb="21">
      <t>ジョウホウ</t>
    </rPh>
    <rPh sb="22" eb="24">
      <t>ニュウリョク</t>
    </rPh>
    <rPh sb="24" eb="26">
      <t>ガメン</t>
    </rPh>
    <rPh sb="27" eb="29">
      <t>ヒョウジ</t>
    </rPh>
    <phoneticPr fontId="3"/>
  </si>
  <si>
    <t>　②ー２．「学生」が入力した異動情報を「学校担当者」が確認し、「学校担当者」が異動情報を入力します。</t>
    <rPh sb="6" eb="8">
      <t>ガクセイ</t>
    </rPh>
    <rPh sb="10" eb="12">
      <t>ニュウリョク</t>
    </rPh>
    <rPh sb="14" eb="16">
      <t>イドウ</t>
    </rPh>
    <rPh sb="16" eb="18">
      <t>ジョウホウ</t>
    </rPh>
    <rPh sb="20" eb="22">
      <t>ガッコウ</t>
    </rPh>
    <rPh sb="22" eb="25">
      <t>タントウシャ</t>
    </rPh>
    <rPh sb="27" eb="29">
      <t>カクニン</t>
    </rPh>
    <rPh sb="32" eb="34">
      <t>ガッコウ</t>
    </rPh>
    <rPh sb="34" eb="37">
      <t>タントウシャ</t>
    </rPh>
    <rPh sb="39" eb="41">
      <t>イドウ</t>
    </rPh>
    <rPh sb="41" eb="43">
      <t>ジョウホウ</t>
    </rPh>
    <rPh sb="44" eb="46">
      <t>ニュウリョク</t>
    </rPh>
    <phoneticPr fontId="3"/>
  </si>
  <si>
    <t>※５</t>
    <phoneticPr fontId="3"/>
  </si>
  <si>
    <t>※６</t>
    <phoneticPr fontId="3"/>
  </si>
  <si>
    <t>※７</t>
    <phoneticPr fontId="3"/>
  </si>
  <si>
    <t>※８</t>
    <phoneticPr fontId="3"/>
  </si>
  <si>
    <t>※９</t>
    <phoneticPr fontId="3"/>
  </si>
  <si>
    <t>未入力箇所があると「エラー」と表示されます。必要項目を全て入力してください。
全ての入力が完了すると「入力完了」と表示されます。</t>
    <rPh sb="0" eb="3">
      <t>ミニュウリョク</t>
    </rPh>
    <rPh sb="3" eb="5">
      <t>カショ</t>
    </rPh>
    <rPh sb="15" eb="17">
      <t>ヒョウジ</t>
    </rPh>
    <rPh sb="22" eb="24">
      <t>ヒツヨウ</t>
    </rPh>
    <rPh sb="24" eb="26">
      <t>コウモク</t>
    </rPh>
    <rPh sb="27" eb="28">
      <t>スベ</t>
    </rPh>
    <rPh sb="29" eb="31">
      <t>ニュウリョク</t>
    </rPh>
    <phoneticPr fontId="3"/>
  </si>
  <si>
    <t>　②ー３．「学校担当者」が学校から機構への連絡事項記入欄を入力します（特にない場合は記入は不要です）。</t>
    <rPh sb="6" eb="8">
      <t>ガッコウ</t>
    </rPh>
    <rPh sb="8" eb="11">
      <t>タントウシャ</t>
    </rPh>
    <rPh sb="13" eb="15">
      <t>ガッコウ</t>
    </rPh>
    <rPh sb="17" eb="19">
      <t>キコウ</t>
    </rPh>
    <rPh sb="21" eb="23">
      <t>レンラク</t>
    </rPh>
    <rPh sb="23" eb="25">
      <t>ジコウ</t>
    </rPh>
    <rPh sb="25" eb="28">
      <t>キニュウラン</t>
    </rPh>
    <rPh sb="29" eb="31">
      <t>ニュウリョク</t>
    </rPh>
    <rPh sb="35" eb="36">
      <t>トク</t>
    </rPh>
    <rPh sb="39" eb="41">
      <t>バアイ</t>
    </rPh>
    <rPh sb="42" eb="44">
      <t>キニュウ</t>
    </rPh>
    <rPh sb="45" eb="47">
      <t>フヨウ</t>
    </rPh>
    <phoneticPr fontId="3"/>
  </si>
  <si>
    <t>※10</t>
    <phoneticPr fontId="3"/>
  </si>
  <si>
    <t>未入力でもエラーになりません。</t>
    <rPh sb="0" eb="3">
      <t>ミニュウリョク</t>
    </rPh>
    <phoneticPr fontId="3"/>
  </si>
  <si>
    <t>　②ー４．「学校担当者」が学校証明欄を入力します。</t>
    <rPh sb="6" eb="8">
      <t>ガッコウ</t>
    </rPh>
    <rPh sb="8" eb="11">
      <t>タントウシャ</t>
    </rPh>
    <rPh sb="13" eb="15">
      <t>ガッコウ</t>
    </rPh>
    <rPh sb="15" eb="18">
      <t>ショウメイラン</t>
    </rPh>
    <rPh sb="19" eb="21">
      <t>ニュウリョク</t>
    </rPh>
    <phoneticPr fontId="3"/>
  </si>
  <si>
    <t>※11</t>
    <phoneticPr fontId="3"/>
  </si>
  <si>
    <t>学校証明日をyyyy/mm/ddの形式で入力してください。</t>
    <rPh sb="0" eb="5">
      <t>ガッコウショウメイビ</t>
    </rPh>
    <rPh sb="17" eb="19">
      <t>ケイシキ</t>
    </rPh>
    <rPh sb="20" eb="22">
      <t>ニュウリョク</t>
    </rPh>
    <phoneticPr fontId="3"/>
  </si>
  <si>
    <t>※12</t>
    <phoneticPr fontId="3"/>
  </si>
  <si>
    <t>入力制限はありません。</t>
    <rPh sb="0" eb="2">
      <t>ニュウリョク</t>
    </rPh>
    <rPh sb="2" eb="4">
      <t>セイゲン</t>
    </rPh>
    <phoneticPr fontId="3"/>
  </si>
  <si>
    <t>※13</t>
    <phoneticPr fontId="3"/>
  </si>
  <si>
    <t>６ケタの学校番号を入力してください</t>
    <rPh sb="4" eb="8">
      <t>ガッコウバンゴウ</t>
    </rPh>
    <rPh sb="9" eb="11">
      <t>ニュウリョク</t>
    </rPh>
    <phoneticPr fontId="3"/>
  </si>
  <si>
    <t>※14</t>
    <phoneticPr fontId="3"/>
  </si>
  <si>
    <t>学校区分は未入力でもエラーにならず、省略可能です。</t>
    <rPh sb="0" eb="4">
      <t>ガッコウクブン</t>
    </rPh>
    <rPh sb="5" eb="8">
      <t>ミニュウリョク</t>
    </rPh>
    <rPh sb="18" eb="20">
      <t>ショウリャク</t>
    </rPh>
    <rPh sb="20" eb="22">
      <t>カノウ</t>
    </rPh>
    <phoneticPr fontId="3"/>
  </si>
  <si>
    <t>　２０２４年度から原則、異動願の送付不要です。</t>
    <rPh sb="5" eb="7">
      <t>ネンド</t>
    </rPh>
    <rPh sb="9" eb="11">
      <t>ゲンソク</t>
    </rPh>
    <rPh sb="12" eb="14">
      <t>イドウ</t>
    </rPh>
    <rPh sb="14" eb="15">
      <t>ネガイ</t>
    </rPh>
    <rPh sb="16" eb="18">
      <t>ソウフ</t>
    </rPh>
    <rPh sb="18" eb="20">
      <t>フヨウ</t>
    </rPh>
    <phoneticPr fontId="3"/>
  </si>
  <si>
    <t>　②ー６．以下の場合は、機構への送付が必要となります。送付な必要な場合は、その理由に✔をいれてください。</t>
    <rPh sb="5" eb="7">
      <t>イカ</t>
    </rPh>
    <rPh sb="8" eb="10">
      <t>バアイ</t>
    </rPh>
    <rPh sb="12" eb="14">
      <t>キコウ</t>
    </rPh>
    <rPh sb="16" eb="18">
      <t>ソウフ</t>
    </rPh>
    <rPh sb="19" eb="21">
      <t>ヒツヨウ</t>
    </rPh>
    <rPh sb="27" eb="29">
      <t>ソウフ</t>
    </rPh>
    <rPh sb="30" eb="32">
      <t>ヒツヨウ</t>
    </rPh>
    <rPh sb="33" eb="35">
      <t>バアイ</t>
    </rPh>
    <rPh sb="39" eb="41">
      <t>リユウ</t>
    </rPh>
    <phoneticPr fontId="3"/>
  </si>
  <si>
    <t>※16</t>
    <phoneticPr fontId="3"/>
  </si>
  <si>
    <t>※17</t>
    <phoneticPr fontId="3"/>
  </si>
  <si>
    <t>その他送付が必要な場合はこちらに✔をいれてください。その際、送付が必要な理由を理由欄に簡潔に御記入ください。</t>
    <rPh sb="2" eb="3">
      <t>タ</t>
    </rPh>
    <rPh sb="3" eb="5">
      <t>ソウフ</t>
    </rPh>
    <rPh sb="6" eb="8">
      <t>ヒツヨウ</t>
    </rPh>
    <rPh sb="9" eb="11">
      <t>バアイ</t>
    </rPh>
    <rPh sb="28" eb="29">
      <t>サイ</t>
    </rPh>
    <rPh sb="30" eb="32">
      <t>ソウフ</t>
    </rPh>
    <rPh sb="33" eb="35">
      <t>ヒツヨウ</t>
    </rPh>
    <rPh sb="36" eb="38">
      <t>リユウ</t>
    </rPh>
    <rPh sb="39" eb="41">
      <t>リユウ</t>
    </rPh>
    <rPh sb="41" eb="42">
      <t>ラン</t>
    </rPh>
    <rPh sb="43" eb="45">
      <t>カンケツ</t>
    </rPh>
    <rPh sb="46" eb="49">
      <t>ゴキニュウ</t>
    </rPh>
    <phoneticPr fontId="3"/>
  </si>
  <si>
    <t>※15</t>
    <phoneticPr fontId="3"/>
  </si>
  <si>
    <t>送付が必要な理由枠にプルダウンから✔を選択してください。</t>
    <rPh sb="0" eb="2">
      <t>ソウフ</t>
    </rPh>
    <rPh sb="3" eb="5">
      <t>ヒツヨウ</t>
    </rPh>
    <rPh sb="6" eb="8">
      <t>リユウ</t>
    </rPh>
    <rPh sb="8" eb="9">
      <t>ワク</t>
    </rPh>
    <rPh sb="19" eb="21">
      <t>センタク</t>
    </rPh>
    <phoneticPr fontId="3"/>
  </si>
  <si>
    <t>例）・組入れが必要</t>
    <rPh sb="0" eb="1">
      <t>レイ</t>
    </rPh>
    <rPh sb="3" eb="5">
      <t>クミイ</t>
    </rPh>
    <rPh sb="7" eb="9">
      <t>ヒツヨウ</t>
    </rPh>
    <phoneticPr fontId="3"/>
  </si>
  <si>
    <t>　　・機構から送付を求められた　等</t>
    <rPh sb="3" eb="5">
      <t>キコウ</t>
    </rPh>
    <rPh sb="7" eb="9">
      <t>ソウフ</t>
    </rPh>
    <rPh sb="10" eb="11">
      <t>モト</t>
    </rPh>
    <rPh sb="16" eb="17">
      <t>トウ</t>
    </rPh>
    <phoneticPr fontId="3"/>
  </si>
  <si>
    <t>③「学校担当者」が「③様式（自動作成・記入用）」のシートを開きます。</t>
    <rPh sb="2" eb="4">
      <t>ガッコウ</t>
    </rPh>
    <rPh sb="4" eb="7">
      <t>タントウシャ</t>
    </rPh>
    <rPh sb="11" eb="13">
      <t>ヨウシキ</t>
    </rPh>
    <rPh sb="14" eb="16">
      <t>ジドウ</t>
    </rPh>
    <rPh sb="16" eb="18">
      <t>サクセイ</t>
    </rPh>
    <rPh sb="19" eb="21">
      <t>キニュウ</t>
    </rPh>
    <rPh sb="21" eb="22">
      <t>ヨウ</t>
    </rPh>
    <rPh sb="29" eb="30">
      <t>ヒラ</t>
    </rPh>
    <phoneticPr fontId="3"/>
  </si>
  <si>
    <t>原則送付不要です。</t>
    <rPh sb="0" eb="2">
      <t>ゲンソク</t>
    </rPh>
    <rPh sb="2" eb="4">
      <t>ソウフ</t>
    </rPh>
    <rPh sb="4" eb="6">
      <t>フヨウ</t>
    </rPh>
    <phoneticPr fontId="3"/>
  </si>
  <si>
    <t>送付が不要な場合…</t>
    <rPh sb="0" eb="2">
      <t>ソウフ</t>
    </rPh>
    <rPh sb="3" eb="5">
      <t>フヨウ</t>
    </rPh>
    <rPh sb="6" eb="8">
      <t>バアイ</t>
    </rPh>
    <phoneticPr fontId="3"/>
  </si>
  <si>
    <t>送付が必要な場合…</t>
    <rPh sb="0" eb="2">
      <t>ソウフ</t>
    </rPh>
    <rPh sb="3" eb="5">
      <t>ヒツヨウ</t>
    </rPh>
    <rPh sb="6" eb="8">
      <t>バアイ</t>
    </rPh>
    <phoneticPr fontId="3"/>
  </si>
  <si>
    <t>と表示されます。</t>
    <rPh sb="1" eb="3">
      <t>ヒョウジ</t>
    </rPh>
    <phoneticPr fontId="3"/>
  </si>
  <si>
    <t>５.学校処理に基づいてスカラACで処理を行ってください。</t>
    <rPh sb="2" eb="4">
      <t>ガッコウ</t>
    </rPh>
    <rPh sb="4" eb="6">
      <t>ショリ</t>
    </rPh>
    <rPh sb="7" eb="8">
      <t>モト</t>
    </rPh>
    <rPh sb="17" eb="19">
      <t>ショリ</t>
    </rPh>
    <rPh sb="20" eb="21">
      <t>オコナ</t>
    </rPh>
    <phoneticPr fontId="3"/>
  </si>
  <si>
    <t>辞退の異動種別をプルダウンから選択してください。</t>
    <rPh sb="0" eb="2">
      <t>ジタイ</t>
    </rPh>
    <rPh sb="3" eb="5">
      <t>イドウ</t>
    </rPh>
    <rPh sb="5" eb="7">
      <t>シュベツ</t>
    </rPh>
    <rPh sb="15" eb="17">
      <t>センタク</t>
    </rPh>
    <phoneticPr fontId="3"/>
  </si>
  <si>
    <t>辞退事由をプルダウンから選択してください。※辞退（本人都合）を選択した場合のみ</t>
    <rPh sb="0" eb="2">
      <t>ジタイ</t>
    </rPh>
    <rPh sb="2" eb="4">
      <t>ジユウ</t>
    </rPh>
    <rPh sb="12" eb="14">
      <t>センタク</t>
    </rPh>
    <rPh sb="22" eb="24">
      <t>ジタイ</t>
    </rPh>
    <rPh sb="25" eb="27">
      <t>ホンニン</t>
    </rPh>
    <rPh sb="27" eb="29">
      <t>ツゴウ</t>
    </rPh>
    <rPh sb="31" eb="33">
      <t>センタク</t>
    </rPh>
    <rPh sb="35" eb="37">
      <t>バアイ</t>
    </rPh>
    <phoneticPr fontId="3"/>
  </si>
  <si>
    <t>最終受領年月をyyyy/mmの形式で入力してください。※辞退（本人都合）を選択した場合のみ</t>
    <rPh sb="0" eb="6">
      <t>サイシュウジュリョウネンゲツ</t>
    </rPh>
    <rPh sb="15" eb="17">
      <t>ケイシキ</t>
    </rPh>
    <rPh sb="18" eb="20">
      <t>ニュウリョク</t>
    </rPh>
    <rPh sb="28" eb="30">
      <t>ジタイ</t>
    </rPh>
    <rPh sb="31" eb="33">
      <t>ホンニン</t>
    </rPh>
    <rPh sb="33" eb="35">
      <t>ツゴウ</t>
    </rPh>
    <rPh sb="37" eb="39">
      <t>センタク</t>
    </rPh>
    <rPh sb="41" eb="43">
      <t>バアイ</t>
    </rPh>
    <phoneticPr fontId="3"/>
  </si>
  <si>
    <t>【貸与】辞退（本人都合）の異動願作成マニュアル</t>
    <rPh sb="1" eb="3">
      <t>タイヨ</t>
    </rPh>
    <rPh sb="4" eb="6">
      <t>ジタイ</t>
    </rPh>
    <rPh sb="7" eb="9">
      <t>ホンニン</t>
    </rPh>
    <rPh sb="9" eb="11">
      <t>ツゴウ</t>
    </rPh>
    <rPh sb="13" eb="15">
      <t>イドウ</t>
    </rPh>
    <rPh sb="15" eb="16">
      <t>ネガイ</t>
    </rPh>
    <rPh sb="16" eb="18">
      <t>サクセイ</t>
    </rPh>
    <phoneticPr fontId="3"/>
  </si>
  <si>
    <r>
      <t>１．基本情報の入力</t>
    </r>
    <r>
      <rPr>
        <b/>
        <sz val="10"/>
        <rFont val="ＭＳ Ｐゴシック"/>
        <family val="3"/>
        <charset val="128"/>
      </rPr>
      <t xml:space="preserve">
　　 </t>
    </r>
    <r>
      <rPr>
        <sz val="10"/>
        <rFont val="ＭＳ Ｐゴシック"/>
        <family val="3"/>
        <charset val="128"/>
      </rPr>
      <t>　①～⑨を入力してください（併用貸与の場合は⑩も）。</t>
    </r>
    <rPh sb="2" eb="4">
      <t>キホン</t>
    </rPh>
    <rPh sb="4" eb="6">
      <t>ジョウホウ</t>
    </rPh>
    <rPh sb="7" eb="9">
      <t>ニュウリョク</t>
    </rPh>
    <rPh sb="18" eb="20">
      <t>ニュウリョク</t>
    </rPh>
    <rPh sb="27" eb="29">
      <t>ヘイヨウ</t>
    </rPh>
    <rPh sb="29" eb="31">
      <t>タイヨ</t>
    </rPh>
    <rPh sb="32" eb="34">
      <t>バアイ</t>
    </rPh>
    <phoneticPr fontId="14"/>
  </si>
  <si>
    <t>学籍確認のため卒業期をyyyy/mmの形式で入力してください。</t>
    <rPh sb="0" eb="4">
      <t>ガクセキカクニン</t>
    </rPh>
    <rPh sb="7" eb="10">
      <t>ソツギョウキ</t>
    </rPh>
    <rPh sb="19" eb="21">
      <t>ケイシキ</t>
    </rPh>
    <rPh sb="22" eb="24">
      <t>ニュウリョク</t>
    </rPh>
    <phoneticPr fontId="3"/>
  </si>
  <si>
    <r>
      <rPr>
        <b/>
        <sz val="15"/>
        <color theme="1"/>
        <rFont val="游ゴシック"/>
        <family val="3"/>
        <charset val="128"/>
        <scheme val="minor"/>
      </rPr>
      <t>辞退（本人都合）は奨学生の自筆が必要です。</t>
    </r>
    <r>
      <rPr>
        <b/>
        <u/>
        <sz val="15"/>
        <color theme="1"/>
        <rFont val="游ゴシック"/>
        <family val="3"/>
        <charset val="128"/>
        <scheme val="minor"/>
      </rPr>
      <t xml:space="preserve">
辞退（本人都合）は入力チェック１・入力チェック２にエラーがなければ、</t>
    </r>
    <r>
      <rPr>
        <sz val="15"/>
        <color theme="1"/>
        <rFont val="游ゴシック"/>
        <family val="2"/>
        <charset val="128"/>
        <scheme val="minor"/>
      </rPr>
      <t xml:space="preserve">
ここまでの入力で「③の様式（自動作成・記入用）シート」で異動願が自動作成されます。</t>
    </r>
    <rPh sb="22" eb="24">
      <t>ジタイ</t>
    </rPh>
    <rPh sb="25" eb="27">
      <t>ホンニン</t>
    </rPh>
    <rPh sb="27" eb="29">
      <t>ツゴウ</t>
    </rPh>
    <rPh sb="31" eb="33">
      <t>ニュウリョク</t>
    </rPh>
    <rPh sb="39" eb="41">
      <t>ニュウリョク</t>
    </rPh>
    <rPh sb="62" eb="64">
      <t>ニュウリョク</t>
    </rPh>
    <rPh sb="68" eb="70">
      <t>ヨウシキ</t>
    </rPh>
    <rPh sb="71" eb="73">
      <t>ジドウ</t>
    </rPh>
    <rPh sb="73" eb="75">
      <t>サクセイ</t>
    </rPh>
    <rPh sb="76" eb="79">
      <t>キニュウヨウ</t>
    </rPh>
    <rPh sb="85" eb="87">
      <t>イドウ</t>
    </rPh>
    <rPh sb="87" eb="88">
      <t>ネガイ</t>
    </rPh>
    <rPh sb="89" eb="91">
      <t>ジドウ</t>
    </rPh>
    <rPh sb="91" eb="93">
      <t>サクセイ</t>
    </rPh>
    <phoneticPr fontId="3"/>
  </si>
  <si>
    <r>
      <t>辞退（本人都合）の場合は、奨</t>
    </r>
    <r>
      <rPr>
        <b/>
        <sz val="11"/>
        <color rgb="FFFF0000"/>
        <rFont val="游ゴシック"/>
        <family val="3"/>
        <charset val="128"/>
        <scheme val="minor"/>
      </rPr>
      <t>学生の自署が必要</t>
    </r>
    <r>
      <rPr>
        <sz val="11"/>
        <color theme="1"/>
        <rFont val="游ゴシック"/>
        <family val="2"/>
        <charset val="128"/>
        <scheme val="minor"/>
      </rPr>
      <t>です。</t>
    </r>
    <rPh sb="0" eb="2">
      <t>ジタイ</t>
    </rPh>
    <rPh sb="3" eb="5">
      <t>ホンニン</t>
    </rPh>
    <rPh sb="5" eb="7">
      <t>ツゴウ</t>
    </rPh>
    <rPh sb="9" eb="11">
      <t>バアイ</t>
    </rPh>
    <rPh sb="13" eb="16">
      <t>ショウガクセイ</t>
    </rPh>
    <rPh sb="17" eb="19">
      <t>ジショ</t>
    </rPh>
    <rPh sb="20" eb="22">
      <t>ヒツヨウ</t>
    </rPh>
    <phoneticPr fontId="3"/>
  </si>
  <si>
    <t>【貸与】辞退（短縮卒業・修了）の異動願作成マニュアル</t>
    <rPh sb="1" eb="3">
      <t>タイヨ</t>
    </rPh>
    <rPh sb="4" eb="6">
      <t>ジタイ</t>
    </rPh>
    <rPh sb="7" eb="9">
      <t>タンシュク</t>
    </rPh>
    <rPh sb="9" eb="11">
      <t>ソツギョウ</t>
    </rPh>
    <rPh sb="12" eb="14">
      <t>シュウリョウ</t>
    </rPh>
    <rPh sb="16" eb="18">
      <t>イドウ</t>
    </rPh>
    <rPh sb="18" eb="19">
      <t>ネガイ</t>
    </rPh>
    <rPh sb="19" eb="21">
      <t>サクセイ</t>
    </rPh>
    <phoneticPr fontId="3"/>
  </si>
  <si>
    <t>卒業日/修了日をyyyy/mm/ddの形式で入力してください。</t>
    <rPh sb="0" eb="3">
      <t>ソツギョウビ</t>
    </rPh>
    <rPh sb="4" eb="7">
      <t>シュウリョウヒ</t>
    </rPh>
    <rPh sb="19" eb="21">
      <t>ケイシキ</t>
    </rPh>
    <rPh sb="22" eb="24">
      <t>ニュウリョク</t>
    </rPh>
    <phoneticPr fontId="3"/>
  </si>
  <si>
    <r>
      <rPr>
        <b/>
        <u/>
        <sz val="15"/>
        <color theme="1"/>
        <rFont val="游ゴシック"/>
        <family val="3"/>
        <charset val="128"/>
        <scheme val="minor"/>
      </rPr>
      <t>入力チェック１～入力チェック４にエラーがなければ、</t>
    </r>
    <r>
      <rPr>
        <sz val="15"/>
        <color theme="1"/>
        <rFont val="游ゴシック"/>
        <family val="2"/>
        <charset val="128"/>
        <scheme val="minor"/>
      </rPr>
      <t xml:space="preserve">
ここまでの入力で「③の様式（自動作成・記入用）シート」で異動願が自動作成されます。</t>
    </r>
    <rPh sb="0" eb="2">
      <t>ニュウリョク</t>
    </rPh>
    <rPh sb="8" eb="10">
      <t>ニュウリョク</t>
    </rPh>
    <rPh sb="31" eb="33">
      <t>ニュウリョク</t>
    </rPh>
    <rPh sb="37" eb="39">
      <t>ヨウシキ</t>
    </rPh>
    <rPh sb="40" eb="42">
      <t>ジドウ</t>
    </rPh>
    <rPh sb="42" eb="44">
      <t>サクセイ</t>
    </rPh>
    <rPh sb="45" eb="48">
      <t>キニュウヨウ</t>
    </rPh>
    <rPh sb="54" eb="56">
      <t>イドウ</t>
    </rPh>
    <rPh sb="56" eb="57">
      <t>ネガイ</t>
    </rPh>
    <rPh sb="58" eb="60">
      <t>ジドウ</t>
    </rPh>
    <rPh sb="60" eb="62">
      <t>サクセイ</t>
    </rPh>
    <phoneticPr fontId="3"/>
  </si>
  <si>
    <t>「卒業日/修了日」に基づいた辞退（短縮卒業・修了）の異動始期が自動で生成されます。</t>
    <rPh sb="1" eb="4">
      <t>ソツギョウヒ</t>
    </rPh>
    <rPh sb="5" eb="8">
      <t>シュウリョウヒ</t>
    </rPh>
    <rPh sb="10" eb="11">
      <t>モト</t>
    </rPh>
    <rPh sb="14" eb="16">
      <t>ジタイ</t>
    </rPh>
    <rPh sb="17" eb="21">
      <t>タンシュクソツギョウ</t>
    </rPh>
    <rPh sb="22" eb="24">
      <t>シュウリョウ</t>
    </rPh>
    <rPh sb="26" eb="28">
      <t>イドウ</t>
    </rPh>
    <rPh sb="28" eb="30">
      <t>シキ</t>
    </rPh>
    <rPh sb="31" eb="33">
      <t>ジドウ</t>
    </rPh>
    <rPh sb="34" eb="36">
      <t>セイセイ</t>
    </rPh>
    <phoneticPr fontId="3"/>
  </si>
  <si>
    <t>「休止」または「停止」の異動始期から２年後（大学院で留学を事由とする「休止」は３年後を異動始期とする必要があります。</t>
    <rPh sb="1" eb="3">
      <t>キュウシ</t>
    </rPh>
    <rPh sb="8" eb="10">
      <t>テイシ</t>
    </rPh>
    <rPh sb="12" eb="14">
      <t>イドウ</t>
    </rPh>
    <rPh sb="14" eb="16">
      <t>シキ</t>
    </rPh>
    <rPh sb="19" eb="21">
      <t>ネンゴ</t>
    </rPh>
    <rPh sb="22" eb="24">
      <t>ダイガク</t>
    </rPh>
    <rPh sb="24" eb="25">
      <t>イン</t>
    </rPh>
    <rPh sb="26" eb="28">
      <t>リュウガク</t>
    </rPh>
    <rPh sb="29" eb="31">
      <t>ジユウ</t>
    </rPh>
    <rPh sb="35" eb="37">
      <t>キュウシ</t>
    </rPh>
    <rPh sb="40" eb="42">
      <t>ネンゴ</t>
    </rPh>
    <rPh sb="43" eb="45">
      <t>イドウ</t>
    </rPh>
    <rPh sb="45" eb="47">
      <t>シキ</t>
    </rPh>
    <rPh sb="50" eb="52">
      <t>ヒツヨウ</t>
    </rPh>
    <phoneticPr fontId="3"/>
  </si>
  <si>
    <r>
      <t>６．機構に送付が必要な理由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※振込超過がある場合は、「振込金受取書」のコピーを異動願（届）にホチキス留めしてください。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phoneticPr fontId="14"/>
  </si>
  <si>
    <t>振込超過がある場合は、「振込金受け取り書」のコピーを異動願（届）にホチキス留めのうえ送付してください。</t>
    <rPh sb="0" eb="4">
      <t>フリコミチョウカ</t>
    </rPh>
    <rPh sb="7" eb="9">
      <t>バアイ</t>
    </rPh>
    <rPh sb="12" eb="15">
      <t>フリコミキン</t>
    </rPh>
    <rPh sb="15" eb="16">
      <t>ウ</t>
    </rPh>
    <rPh sb="17" eb="18">
      <t>ト</t>
    </rPh>
    <rPh sb="19" eb="20">
      <t>ショ</t>
    </rPh>
    <rPh sb="26" eb="28">
      <t>イドウ</t>
    </rPh>
    <rPh sb="28" eb="29">
      <t>ネガイ</t>
    </rPh>
    <rPh sb="30" eb="31">
      <t>トドケ</t>
    </rPh>
    <rPh sb="37" eb="38">
      <t>ド</t>
    </rPh>
    <rPh sb="42" eb="44">
      <t>ソウフ</t>
    </rPh>
    <phoneticPr fontId="3"/>
  </si>
  <si>
    <t>✔</t>
  </si>
  <si>
    <t>国立大学法人京都大学</t>
    <rPh sb="0" eb="2">
      <t>コクリツ</t>
    </rPh>
    <rPh sb="2" eb="6">
      <t>ダイガクホウジン</t>
    </rPh>
    <rPh sb="6" eb="10">
      <t>キョウトダイガク</t>
    </rPh>
    <phoneticPr fontId="3"/>
  </si>
  <si>
    <t>教育推進・学生支援部学生課長</t>
    <rPh sb="0" eb="4">
      <t>キョウイクスイシン</t>
    </rPh>
    <rPh sb="5" eb="10">
      <t>ガクセイシエンブ</t>
    </rPh>
    <rPh sb="10" eb="13">
      <t>ガクセイカ</t>
    </rPh>
    <rPh sb="13" eb="14">
      <t>オサ</t>
    </rPh>
    <phoneticPr fontId="3"/>
  </si>
  <si>
    <t>075-753-2535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</si>
</sst>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F800]dddd\,\ mmmm\ dd\,\ yyyy"/>
    <numFmt numFmtId="178" formatCode="000000"/>
    <numFmt numFmtId="179" formatCode="yyyyddmm"/>
    <numFmt numFmtId="180" formatCode="yyyy/mm"/>
    <numFmt numFmtId="181" formatCode="yyyy/m"/>
    <numFmt numFmtId="182" formatCode="yyyy&quot;年&quot;m&quot;月&quot;;@"/>
  </numFmts>
  <fonts count="64">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18"/>
      <color theme="1"/>
      <name val="ＭＳ Ｐゴシック"/>
      <family val="3"/>
      <charset val="128"/>
    </font>
    <font>
      <sz val="9"/>
      <name val="ＭＳ Ｐゴシック"/>
      <family val="3"/>
      <charset val="128"/>
    </font>
    <font>
      <b/>
      <sz val="17"/>
      <name val="ＭＳ Ｐゴシック"/>
      <family val="3"/>
      <charset val="128"/>
    </font>
    <font>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sz val="14"/>
      <name val="ＭＳ Ｐゴシック"/>
      <family val="3"/>
      <charset val="128"/>
    </font>
    <font>
      <b/>
      <sz val="10"/>
      <name val="ＭＳ Ｐゴシック"/>
      <family val="3"/>
      <charset val="128"/>
    </font>
    <font>
      <b/>
      <sz val="18"/>
      <name val="ＭＳ Ｐゴシック"/>
      <family val="3"/>
      <charset val="128"/>
    </font>
    <font>
      <sz val="11"/>
      <color theme="0"/>
      <name val="ＭＳ Ｐゴシック"/>
      <family val="3"/>
      <charset val="128"/>
    </font>
    <font>
      <sz val="7"/>
      <name val="ＭＳ Ｐゴシック"/>
      <family val="3"/>
      <charset val="128"/>
    </font>
    <font>
      <sz val="8"/>
      <name val="ＭＳ Ｐゴシック"/>
      <family val="3"/>
      <charset val="128"/>
    </font>
    <font>
      <b/>
      <sz val="10"/>
      <color theme="0"/>
      <name val="ＭＳ Ｐゴシック"/>
      <family val="3"/>
      <charset val="128"/>
    </font>
    <font>
      <b/>
      <sz val="12"/>
      <name val="ＭＳ Ｐゴシック"/>
      <family val="3"/>
      <charset val="128"/>
    </font>
    <font>
      <b/>
      <sz val="11"/>
      <color rgb="FFFF0000"/>
      <name val="ＭＳ Ｐゴシック"/>
      <family val="3"/>
      <charset val="128"/>
    </font>
    <font>
      <sz val="16"/>
      <name val="ＭＳ Ｐゴシック"/>
      <family val="3"/>
      <charset val="128"/>
    </font>
    <font>
      <sz val="6"/>
      <name val="游ゴシック"/>
      <family val="3"/>
      <charset val="128"/>
      <scheme val="minor"/>
    </font>
    <font>
      <sz val="10"/>
      <color rgb="FFFF0000"/>
      <name val="ＭＳ Ｐゴシック"/>
      <family val="3"/>
      <charset val="128"/>
    </font>
    <font>
      <sz val="9.5"/>
      <name val="ＭＳ Ｐゴシック"/>
      <family val="3"/>
      <charset val="128"/>
    </font>
    <font>
      <sz val="13"/>
      <color theme="0"/>
      <name val="ＭＳ Ｐゴシック"/>
      <family val="3"/>
      <charset val="128"/>
    </font>
    <font>
      <b/>
      <sz val="20"/>
      <color rgb="FFFF0000"/>
      <name val="ＭＳ Ｐゴシック"/>
      <family val="3"/>
      <charset val="128"/>
    </font>
    <font>
      <sz val="15"/>
      <color theme="1"/>
      <name val="ＭＳ Ｐゴシック"/>
      <family val="3"/>
      <charset val="128"/>
    </font>
    <font>
      <b/>
      <sz val="9"/>
      <color indexed="81"/>
      <name val="MS P ゴシック"/>
      <family val="3"/>
      <charset val="128"/>
    </font>
    <font>
      <b/>
      <sz val="16"/>
      <name val="ＭＳ Ｐゴシック"/>
      <family val="3"/>
      <charset val="128"/>
    </font>
    <font>
      <b/>
      <sz val="17"/>
      <color rgb="FFFF0000"/>
      <name val="ＭＳ Ｐゴシック"/>
      <family val="3"/>
      <charset val="128"/>
    </font>
    <font>
      <sz val="10.5"/>
      <name val="ＭＳ Ｐゴシック"/>
      <family val="3"/>
      <charset val="128"/>
    </font>
    <font>
      <b/>
      <sz val="12"/>
      <color theme="1"/>
      <name val="ＭＳ Ｐゴシック"/>
      <family val="3"/>
      <charset val="128"/>
    </font>
    <font>
      <sz val="25"/>
      <color theme="1"/>
      <name val="HGP創英角ﾎﾟｯﾌﾟ体"/>
      <family val="3"/>
      <charset val="128"/>
    </font>
    <font>
      <b/>
      <sz val="15"/>
      <color theme="1"/>
      <name val="ＭＳ Ｐゴシック"/>
      <family val="3"/>
      <charset val="128"/>
    </font>
    <font>
      <b/>
      <sz val="20"/>
      <color theme="1"/>
      <name val="游ゴシック"/>
      <family val="3"/>
      <charset val="128"/>
      <scheme val="minor"/>
    </font>
    <font>
      <b/>
      <sz val="15"/>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5"/>
      <color theme="1"/>
      <name val="游ゴシック"/>
      <family val="3"/>
      <charset val="128"/>
      <scheme val="minor"/>
    </font>
    <font>
      <b/>
      <u/>
      <sz val="15"/>
      <color theme="1"/>
      <name val="游ゴシック"/>
      <family val="3"/>
      <charset val="128"/>
      <scheme val="minor"/>
    </font>
    <font>
      <sz val="15"/>
      <color theme="1"/>
      <name val="游ゴシック"/>
      <family val="2"/>
      <charset val="128"/>
      <scheme val="minor"/>
    </font>
    <font>
      <sz val="25"/>
      <color theme="0"/>
      <name val="HGP創英角ﾎﾟｯﾌﾟ体"/>
      <family val="3"/>
      <charset val="128"/>
    </font>
    <font>
      <b/>
      <sz val="11"/>
      <color rgb="FFFF0000"/>
      <name val="游ゴシック"/>
      <family val="3"/>
      <charset val="128"/>
      <scheme val="minor"/>
    </font>
  </fonts>
  <fills count="1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002060"/>
        <bgColor indexed="64"/>
      </patternFill>
    </fill>
    <fill>
      <patternFill patternType="solid">
        <fgColor rgb="FFFFCCCC"/>
        <bgColor indexed="64"/>
      </patternFill>
    </fill>
    <fill>
      <patternFill patternType="solid">
        <fgColor rgb="FFFF6699"/>
        <bgColor indexed="64"/>
      </patternFill>
    </fill>
    <fill>
      <patternFill patternType="solid">
        <fgColor rgb="FFFFCCFF"/>
        <bgColor indexed="64"/>
      </patternFill>
    </fill>
    <fill>
      <patternFill patternType="solid">
        <fgColor theme="6" tint="0.79998168889431442"/>
        <bgColor indexed="64"/>
      </patternFill>
    </fill>
    <fill>
      <patternFill patternType="solid">
        <fgColor theme="1"/>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top/>
      <bottom style="thin">
        <color theme="0" tint="-4.9989318521683403E-2"/>
      </bottom>
      <diagonal/>
    </border>
    <border>
      <left/>
      <right/>
      <top style="thin">
        <color theme="0" tint="-4.9989318521683403E-2"/>
      </top>
      <bottom style="thin">
        <color theme="0" tint="-0.34998626667073579"/>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style="medium">
        <color indexed="64"/>
      </right>
      <top style="medium">
        <color indexed="64"/>
      </top>
      <bottom/>
      <diagonal/>
    </border>
    <border>
      <left/>
      <right style="dotted">
        <color indexed="64"/>
      </right>
      <top style="medium">
        <color indexed="64"/>
      </top>
      <bottom/>
      <diagonal/>
    </border>
    <border>
      <left style="medium">
        <color indexed="64"/>
      </left>
      <right style="medium">
        <color indexed="64"/>
      </right>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1145">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0" fillId="0" borderId="7" xfId="1" applyFont="1" applyFill="1" applyBorder="1" applyAlignment="1">
      <alignment vertical="center"/>
    </xf>
    <xf numFmtId="0" fontId="6" fillId="0" borderId="8" xfId="1" applyFont="1" applyFill="1" applyBorder="1" applyAlignment="1">
      <alignment vertical="center"/>
    </xf>
    <xf numFmtId="0" fontId="11" fillId="0" borderId="8" xfId="1" applyFont="1" applyFill="1" applyBorder="1" applyAlignment="1">
      <alignment vertical="center"/>
    </xf>
    <xf numFmtId="0" fontId="2" fillId="0" borderId="8" xfId="1" applyFont="1" applyFill="1" applyBorder="1">
      <alignment vertical="center"/>
    </xf>
    <xf numFmtId="0" fontId="2" fillId="0" borderId="9" xfId="1" applyFont="1" applyFill="1" applyBorder="1">
      <alignment vertical="center"/>
    </xf>
    <xf numFmtId="0" fontId="2" fillId="0" borderId="10" xfId="1" applyFont="1" applyBorder="1">
      <alignment vertical="center"/>
    </xf>
    <xf numFmtId="0" fontId="12" fillId="0" borderId="13" xfId="1" applyFont="1" applyFill="1" applyBorder="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2" fillId="0" borderId="14" xfId="1" applyFont="1" applyFill="1" applyBorder="1">
      <alignment vertical="center"/>
    </xf>
    <xf numFmtId="0" fontId="2" fillId="0" borderId="0" xfId="1" applyFont="1" applyBorder="1" applyAlignment="1">
      <alignment vertical="center"/>
    </xf>
    <xf numFmtId="0" fontId="2" fillId="0" borderId="0" xfId="1" applyFont="1" applyFill="1" applyAlignment="1">
      <alignment horizontal="left" vertical="center" shrinkToFit="1"/>
    </xf>
    <xf numFmtId="0" fontId="10" fillId="0" borderId="0" xfId="1" applyFont="1" applyFill="1" applyAlignment="1">
      <alignment horizontal="left" vertical="center" shrinkToFit="1"/>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0" fontId="22" fillId="0" borderId="0" xfId="1" applyFont="1" applyFill="1" applyBorder="1" applyAlignment="1">
      <alignment shrinkToFit="1"/>
    </xf>
    <xf numFmtId="0" fontId="13" fillId="0" borderId="0" xfId="1" applyFont="1" applyFill="1" applyBorder="1" applyAlignment="1">
      <alignment horizontal="center" vertical="center"/>
    </xf>
    <xf numFmtId="49" fontId="17" fillId="0" borderId="0" xfId="2" applyNumberFormat="1" applyFont="1" applyFill="1" applyBorder="1" applyAlignment="1">
      <alignment vertical="center"/>
    </xf>
    <xf numFmtId="49" fontId="23" fillId="0" borderId="0" xfId="2" applyNumberFormat="1" applyFont="1" applyFill="1" applyBorder="1" applyAlignment="1">
      <alignment vertical="center"/>
    </xf>
    <xf numFmtId="0" fontId="4" fillId="0" borderId="0" xfId="2" applyFont="1" applyFill="1">
      <alignment vertical="center"/>
    </xf>
    <xf numFmtId="0" fontId="4" fillId="0" borderId="0" xfId="2" applyFont="1" applyFill="1" applyBorder="1">
      <alignment vertical="center"/>
    </xf>
    <xf numFmtId="49" fontId="5" fillId="0" borderId="34"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0" xfId="2" applyFont="1" applyBorder="1">
      <alignment vertical="center"/>
    </xf>
    <xf numFmtId="0" fontId="25" fillId="0" borderId="0" xfId="2" applyFont="1" applyFill="1" applyBorder="1" applyAlignment="1">
      <alignment vertical="center" wrapText="1"/>
    </xf>
    <xf numFmtId="0" fontId="4" fillId="0" borderId="19" xfId="2" applyFont="1" applyFill="1" applyBorder="1">
      <alignment vertical="center"/>
    </xf>
    <xf numFmtId="49" fontId="15" fillId="0" borderId="0" xfId="2" applyNumberFormat="1" applyFont="1" applyFill="1" applyBorder="1" applyAlignment="1">
      <alignment vertical="center"/>
    </xf>
    <xf numFmtId="49" fontId="15" fillId="0" borderId="0" xfId="2" applyNumberFormat="1" applyFont="1" applyFill="1" applyBorder="1" applyAlignment="1">
      <alignment horizontal="center" vertical="center"/>
    </xf>
    <xf numFmtId="49" fontId="26" fillId="0" borderId="41" xfId="2" applyNumberFormat="1" applyFont="1" applyFill="1" applyBorder="1" applyAlignment="1">
      <alignment horizontal="center" vertical="center"/>
    </xf>
    <xf numFmtId="49" fontId="26" fillId="0" borderId="42" xfId="2" applyNumberFormat="1" applyFont="1" applyFill="1" applyBorder="1" applyAlignment="1">
      <alignment horizontal="center" vertical="center"/>
    </xf>
    <xf numFmtId="49" fontId="26" fillId="0" borderId="43" xfId="2" applyNumberFormat="1" applyFont="1" applyFill="1" applyBorder="1" applyAlignment="1">
      <alignment vertical="center"/>
    </xf>
    <xf numFmtId="49" fontId="27" fillId="0" borderId="42" xfId="2" applyNumberFormat="1" applyFont="1" applyFill="1" applyBorder="1" applyAlignment="1">
      <alignment horizontal="center" vertical="center"/>
    </xf>
    <xf numFmtId="49" fontId="27" fillId="0" borderId="42" xfId="2" applyNumberFormat="1" applyFont="1" applyFill="1" applyBorder="1" applyAlignment="1">
      <alignment vertical="center"/>
    </xf>
    <xf numFmtId="0" fontId="4" fillId="0" borderId="42" xfId="2" applyFont="1" applyBorder="1">
      <alignment vertical="center"/>
    </xf>
    <xf numFmtId="0" fontId="4" fillId="0" borderId="44" xfId="2" applyFont="1" applyFill="1" applyBorder="1">
      <alignment vertical="center"/>
    </xf>
    <xf numFmtId="49" fontId="27" fillId="0" borderId="34" xfId="2" applyNumberFormat="1" applyFont="1" applyFill="1" applyBorder="1" applyAlignment="1">
      <alignment vertical="center"/>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49" xfId="2" applyNumberFormat="1" applyFont="1" applyFill="1" applyBorder="1" applyAlignment="1">
      <alignment vertical="center"/>
    </xf>
    <xf numFmtId="49" fontId="15" fillId="0" borderId="5" xfId="2" applyNumberFormat="1" applyFont="1" applyFill="1" applyBorder="1" applyAlignment="1">
      <alignment vertical="center"/>
    </xf>
    <xf numFmtId="49" fontId="25" fillId="0" borderId="5" xfId="2" applyNumberFormat="1" applyFont="1" applyFill="1" applyBorder="1" applyAlignment="1">
      <alignment horizontal="center" vertical="center" wrapText="1"/>
    </xf>
    <xf numFmtId="0" fontId="24" fillId="0" borderId="5" xfId="2" applyNumberFormat="1" applyFont="1" applyFill="1" applyBorder="1" applyAlignment="1">
      <alignment horizontal="center" vertical="center"/>
    </xf>
    <xf numFmtId="49" fontId="25" fillId="0" borderId="5" xfId="2" applyNumberFormat="1" applyFont="1" applyFill="1" applyBorder="1" applyAlignment="1"/>
    <xf numFmtId="0" fontId="25" fillId="0" borderId="5" xfId="2" applyNumberFormat="1" applyFont="1" applyFill="1" applyBorder="1" applyAlignment="1"/>
    <xf numFmtId="49" fontId="25" fillId="0" borderId="5" xfId="2" applyNumberFormat="1" applyFont="1" applyFill="1" applyBorder="1" applyAlignment="1">
      <alignment horizontal="center" vertical="center"/>
    </xf>
    <xf numFmtId="0" fontId="4" fillId="0" borderId="6" xfId="2" applyFont="1" applyFill="1" applyBorder="1">
      <alignment vertical="center"/>
    </xf>
    <xf numFmtId="0" fontId="2" fillId="0" borderId="0" xfId="1" applyFont="1" applyFill="1" applyBorder="1" applyAlignment="1">
      <alignment horizontal="center" vertical="center" shrinkToFit="1"/>
    </xf>
    <xf numFmtId="0" fontId="22" fillId="0" borderId="0" xfId="1" applyFont="1" applyFill="1" applyBorder="1" applyAlignment="1">
      <alignment horizontal="center" shrinkToFit="1"/>
    </xf>
    <xf numFmtId="0" fontId="2" fillId="0" borderId="0" xfId="1" applyFont="1" applyFill="1" applyBorder="1" applyAlignment="1">
      <alignment vertical="center" shrinkToFit="1"/>
    </xf>
    <xf numFmtId="49" fontId="27" fillId="0" borderId="0" xfId="2" applyNumberFormat="1" applyFont="1" applyFill="1" applyBorder="1" applyAlignment="1">
      <alignment vertical="center" wrapText="1"/>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0" fontId="2" fillId="0" borderId="0" xfId="1" applyFont="1" applyBorder="1" applyAlignment="1">
      <alignment vertical="center" wrapText="1"/>
    </xf>
    <xf numFmtId="0" fontId="2" fillId="0" borderId="19" xfId="1" applyFont="1" applyBorder="1" applyAlignment="1">
      <alignment vertical="center" wrapText="1"/>
    </xf>
    <xf numFmtId="49" fontId="31"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2" fillId="0" borderId="0" xfId="2" applyNumberFormat="1" applyFont="1" applyFill="1" applyBorder="1" applyAlignment="1">
      <alignment vertical="center" wrapText="1"/>
    </xf>
    <xf numFmtId="0" fontId="4" fillId="0" borderId="0" xfId="2" applyFont="1">
      <alignment vertical="center"/>
    </xf>
    <xf numFmtId="0" fontId="2" fillId="0" borderId="0" xfId="1" applyFont="1" applyFill="1" applyAlignment="1">
      <alignment vertical="center"/>
    </xf>
    <xf numFmtId="0" fontId="4" fillId="0" borderId="0" xfId="2" applyFont="1" applyAlignment="1">
      <alignment vertical="center"/>
    </xf>
    <xf numFmtId="0" fontId="2" fillId="0" borderId="0" xfId="1" applyFont="1" applyAlignment="1">
      <alignment vertical="center"/>
    </xf>
    <xf numFmtId="0" fontId="25" fillId="0" borderId="0" xfId="2" applyFont="1" applyBorder="1" applyAlignment="1">
      <alignment vertical="top" wrapText="1"/>
    </xf>
    <xf numFmtId="0" fontId="4" fillId="0" borderId="0" xfId="2" applyFont="1" applyBorder="1" applyAlignment="1">
      <alignment horizontal="left" vertical="center"/>
    </xf>
    <xf numFmtId="0" fontId="4" fillId="0" borderId="0" xfId="2" applyFont="1" applyBorder="1">
      <alignment vertical="center"/>
    </xf>
    <xf numFmtId="0" fontId="4" fillId="0" borderId="0" xfId="2" applyFont="1" applyBorder="1" applyAlignment="1">
      <alignment vertical="center"/>
    </xf>
    <xf numFmtId="0" fontId="33" fillId="0" borderId="0" xfId="2" applyFont="1" applyBorder="1" applyAlignment="1">
      <alignment horizontal="center" vertical="center"/>
    </xf>
    <xf numFmtId="0" fontId="25" fillId="0" borderId="0" xfId="2" applyFont="1" applyFill="1" applyBorder="1" applyAlignment="1">
      <alignment vertical="top" wrapText="1"/>
    </xf>
    <xf numFmtId="0" fontId="4" fillId="0" borderId="0" xfId="3" applyFont="1" applyFill="1" applyBorder="1" applyAlignment="1">
      <alignment vertical="top"/>
    </xf>
    <xf numFmtId="0" fontId="34" fillId="0" borderId="0" xfId="3" applyFont="1" applyFill="1" applyBorder="1" applyAlignment="1">
      <alignment vertical="top"/>
    </xf>
    <xf numFmtId="0" fontId="35" fillId="0" borderId="0" xfId="3" applyFont="1" applyFill="1" applyBorder="1" applyAlignment="1">
      <alignment vertical="top"/>
    </xf>
    <xf numFmtId="49" fontId="23" fillId="0" borderId="0" xfId="1" applyNumberFormat="1" applyFont="1" applyFill="1">
      <alignment vertical="center"/>
    </xf>
    <xf numFmtId="0" fontId="2" fillId="2" borderId="0" xfId="1" applyFont="1" applyFill="1">
      <alignment vertical="center"/>
    </xf>
    <xf numFmtId="49" fontId="31" fillId="8" borderId="45" xfId="1" applyNumberFormat="1" applyFont="1" applyFill="1" applyBorder="1">
      <alignment vertical="center"/>
    </xf>
    <xf numFmtId="49" fontId="31" fillId="8" borderId="40" xfId="1" applyNumberFormat="1" applyFont="1" applyFill="1" applyBorder="1">
      <alignment vertical="center"/>
    </xf>
    <xf numFmtId="49" fontId="31" fillId="8" borderId="46" xfId="1" applyNumberFormat="1" applyFont="1" applyFill="1" applyBorder="1">
      <alignment vertical="center"/>
    </xf>
    <xf numFmtId="49" fontId="17" fillId="2" borderId="0" xfId="1" applyNumberFormat="1" applyFont="1" applyFill="1">
      <alignment vertical="center"/>
    </xf>
    <xf numFmtId="49" fontId="31" fillId="8" borderId="0" xfId="1" applyNumberFormat="1" applyFont="1" applyFill="1">
      <alignment vertical="center"/>
    </xf>
    <xf numFmtId="49" fontId="31" fillId="0" borderId="64" xfId="1" applyNumberFormat="1" applyFont="1" applyBorder="1" applyAlignment="1">
      <alignment horizontal="center" vertical="center"/>
    </xf>
    <xf numFmtId="49" fontId="37" fillId="8" borderId="0" xfId="1" applyNumberFormat="1" applyFont="1" applyFill="1">
      <alignment vertical="center"/>
    </xf>
    <xf numFmtId="49" fontId="31" fillId="8" borderId="47" xfId="1" applyNumberFormat="1" applyFont="1" applyFill="1" applyBorder="1">
      <alignment vertical="center"/>
    </xf>
    <xf numFmtId="49" fontId="31" fillId="8" borderId="34" xfId="1" applyNumberFormat="1" applyFont="1" applyFill="1" applyBorder="1" applyAlignment="1">
      <alignment horizontal="center" vertical="center"/>
    </xf>
    <xf numFmtId="49" fontId="31" fillId="8" borderId="0" xfId="1" applyNumberFormat="1" applyFont="1" applyFill="1" applyAlignment="1">
      <alignment horizontal="center" vertical="center"/>
    </xf>
    <xf numFmtId="49" fontId="20" fillId="8" borderId="0" xfId="1" applyNumberFormat="1" applyFont="1" applyFill="1">
      <alignment vertical="center"/>
    </xf>
    <xf numFmtId="49" fontId="31" fillId="8" borderId="47" xfId="1" applyNumberFormat="1" applyFont="1" applyFill="1" applyBorder="1" applyAlignment="1">
      <alignment horizontal="center" vertical="center"/>
    </xf>
    <xf numFmtId="49" fontId="31" fillId="8" borderId="36" xfId="1" applyNumberFormat="1" applyFont="1" applyFill="1" applyBorder="1">
      <alignment vertical="center"/>
    </xf>
    <xf numFmtId="49" fontId="31" fillId="8" borderId="37" xfId="1" applyNumberFormat="1" applyFont="1" applyFill="1" applyBorder="1">
      <alignment vertical="center"/>
    </xf>
    <xf numFmtId="49" fontId="31" fillId="8" borderId="48" xfId="1" applyNumberFormat="1" applyFont="1" applyFill="1" applyBorder="1">
      <alignment vertical="center"/>
    </xf>
    <xf numFmtId="49" fontId="31" fillId="8" borderId="36" xfId="1" applyNumberFormat="1" applyFont="1" applyFill="1" applyBorder="1" applyAlignment="1">
      <alignment horizontal="center" vertical="center"/>
    </xf>
    <xf numFmtId="49" fontId="31" fillId="8" borderId="37" xfId="1" applyNumberFormat="1" applyFont="1" applyFill="1" applyBorder="1" applyAlignment="1">
      <alignment horizontal="center" vertical="center"/>
    </xf>
    <xf numFmtId="49" fontId="31" fillId="2" borderId="34" xfId="1" applyNumberFormat="1" applyFont="1" applyFill="1" applyBorder="1">
      <alignment vertical="center"/>
    </xf>
    <xf numFmtId="49" fontId="31" fillId="2" borderId="0" xfId="1" applyNumberFormat="1" applyFont="1" applyFill="1">
      <alignment vertical="center"/>
    </xf>
    <xf numFmtId="49" fontId="31" fillId="2" borderId="40" xfId="1" applyNumberFormat="1" applyFont="1" applyFill="1" applyBorder="1">
      <alignment vertical="center"/>
    </xf>
    <xf numFmtId="49" fontId="31" fillId="2" borderId="46" xfId="1" applyNumberFormat="1" applyFont="1" applyFill="1" applyBorder="1">
      <alignment vertical="center"/>
    </xf>
    <xf numFmtId="49" fontId="31" fillId="2" borderId="0" xfId="1" applyNumberFormat="1" applyFont="1" applyFill="1" applyAlignment="1">
      <alignment horizontal="center" vertical="center"/>
    </xf>
    <xf numFmtId="49" fontId="17" fillId="2" borderId="40" xfId="1" applyNumberFormat="1" applyFont="1" applyFill="1" applyBorder="1">
      <alignment vertical="center"/>
    </xf>
    <xf numFmtId="49" fontId="31" fillId="2" borderId="40" xfId="1" applyNumberFormat="1" applyFont="1" applyFill="1" applyBorder="1" applyAlignment="1">
      <alignment horizontal="center" vertical="center"/>
    </xf>
    <xf numFmtId="49" fontId="31" fillId="2" borderId="46" xfId="1" applyNumberFormat="1" applyFont="1" applyFill="1" applyBorder="1" applyAlignment="1">
      <alignment horizontal="center" vertical="center"/>
    </xf>
    <xf numFmtId="49" fontId="25" fillId="2" borderId="34" xfId="1" applyNumberFormat="1" applyFont="1" applyFill="1" applyBorder="1">
      <alignment vertical="center"/>
    </xf>
    <xf numFmtId="49" fontId="31" fillId="2" borderId="64" xfId="1" applyNumberFormat="1" applyFont="1" applyFill="1" applyBorder="1" applyAlignment="1">
      <alignment horizontal="center" vertical="center"/>
    </xf>
    <xf numFmtId="49" fontId="4" fillId="2" borderId="0" xfId="1" applyNumberFormat="1" applyFont="1" applyFill="1">
      <alignment vertical="center"/>
    </xf>
    <xf numFmtId="49" fontId="17" fillId="2" borderId="0" xfId="1" applyNumberFormat="1" applyFont="1" applyFill="1" applyAlignment="1">
      <alignment vertical="center" wrapText="1"/>
    </xf>
    <xf numFmtId="49" fontId="25" fillId="2" borderId="0" xfId="1" applyNumberFormat="1" applyFont="1" applyFill="1">
      <alignment vertical="center"/>
    </xf>
    <xf numFmtId="49" fontId="25" fillId="2" borderId="47" xfId="1" applyNumberFormat="1" applyFont="1" applyFill="1" applyBorder="1">
      <alignment vertical="center"/>
    </xf>
    <xf numFmtId="49" fontId="23" fillId="2" borderId="34" xfId="1" applyNumberFormat="1" applyFont="1" applyFill="1" applyBorder="1">
      <alignment vertical="center"/>
    </xf>
    <xf numFmtId="49" fontId="17" fillId="2" borderId="0" xfId="1" applyNumberFormat="1" applyFont="1" applyFill="1" applyAlignment="1">
      <alignment horizontal="left" vertical="center"/>
    </xf>
    <xf numFmtId="49" fontId="23" fillId="2" borderId="0" xfId="1" applyNumberFormat="1" applyFont="1" applyFill="1">
      <alignment vertical="center"/>
    </xf>
    <xf numFmtId="49" fontId="4" fillId="2" borderId="0" xfId="1" applyNumberFormat="1" applyFont="1" applyFill="1" applyAlignment="1">
      <alignment vertical="center" shrinkToFit="1"/>
    </xf>
    <xf numFmtId="49" fontId="23" fillId="2" borderId="0" xfId="1" applyNumberFormat="1" applyFont="1" applyFill="1" applyAlignment="1">
      <alignment vertical="center" wrapText="1"/>
    </xf>
    <xf numFmtId="49" fontId="25" fillId="2" borderId="47" xfId="1" applyNumberFormat="1" applyFont="1" applyFill="1" applyBorder="1" applyAlignment="1">
      <alignment vertical="center" shrinkToFit="1"/>
    </xf>
    <xf numFmtId="49" fontId="17" fillId="0" borderId="0" xfId="1" applyNumberFormat="1" applyFont="1" applyFill="1">
      <alignment vertical="center"/>
    </xf>
    <xf numFmtId="49" fontId="25" fillId="2" borderId="0" xfId="1" applyNumberFormat="1" applyFont="1" applyFill="1" applyBorder="1">
      <alignment vertical="center"/>
    </xf>
    <xf numFmtId="49" fontId="25" fillId="2" borderId="0" xfId="1" applyNumberFormat="1" applyFont="1" applyFill="1" applyAlignment="1">
      <alignment horizontal="left" vertical="top" wrapText="1"/>
    </xf>
    <xf numFmtId="49" fontId="17" fillId="2" borderId="0" xfId="1" applyNumberFormat="1" applyFont="1" applyFill="1" applyAlignment="1"/>
    <xf numFmtId="0" fontId="2" fillId="2" borderId="47" xfId="1" applyFont="1" applyFill="1" applyBorder="1">
      <alignment vertical="center"/>
    </xf>
    <xf numFmtId="49" fontId="17" fillId="2" borderId="2" xfId="1" applyNumberFormat="1" applyFont="1" applyFill="1" applyBorder="1" applyAlignment="1">
      <alignment vertical="top"/>
    </xf>
    <xf numFmtId="0" fontId="25" fillId="2" borderId="0" xfId="1" applyFont="1" applyFill="1" applyBorder="1" applyAlignment="1">
      <alignment horizontal="center" vertical="center"/>
    </xf>
    <xf numFmtId="49" fontId="17" fillId="2" borderId="0" xfId="1" applyNumberFormat="1" applyFont="1" applyFill="1" applyBorder="1" applyAlignment="1">
      <alignment horizontal="center" vertical="center"/>
    </xf>
    <xf numFmtId="49" fontId="17" fillId="2" borderId="47" xfId="1" applyNumberFormat="1" applyFont="1" applyFill="1" applyBorder="1" applyAlignment="1">
      <alignment vertical="center" wrapText="1"/>
    </xf>
    <xf numFmtId="49" fontId="17" fillId="2" borderId="0" xfId="1" applyNumberFormat="1" applyFont="1" applyFill="1" applyBorder="1" applyAlignment="1">
      <alignment vertical="top"/>
    </xf>
    <xf numFmtId="49" fontId="23" fillId="2" borderId="0" xfId="1" applyNumberFormat="1" applyFont="1" applyFill="1" applyBorder="1" applyAlignment="1">
      <alignment vertical="center" wrapText="1"/>
    </xf>
    <xf numFmtId="49" fontId="23" fillId="2" borderId="47" xfId="1" applyNumberFormat="1" applyFont="1" applyFill="1" applyBorder="1" applyAlignment="1">
      <alignment vertical="center" wrapText="1"/>
    </xf>
    <xf numFmtId="49" fontId="17" fillId="2" borderId="34" xfId="1" applyNumberFormat="1" applyFont="1" applyFill="1" applyBorder="1">
      <alignment vertical="center"/>
    </xf>
    <xf numFmtId="49" fontId="17" fillId="2" borderId="0" xfId="1" applyNumberFormat="1" applyFont="1" applyFill="1" applyBorder="1">
      <alignment vertical="center"/>
    </xf>
    <xf numFmtId="49" fontId="17" fillId="2" borderId="47" xfId="1" applyNumberFormat="1" applyFont="1" applyFill="1" applyBorder="1">
      <alignment vertical="center"/>
    </xf>
    <xf numFmtId="49" fontId="10" fillId="0" borderId="0" xfId="1" applyNumberFormat="1" applyFont="1" applyFill="1" applyAlignment="1">
      <alignment vertical="center" wrapText="1"/>
    </xf>
    <xf numFmtId="49" fontId="10" fillId="2" borderId="34" xfId="1" applyNumberFormat="1" applyFont="1" applyFill="1" applyBorder="1" applyAlignment="1">
      <alignment horizontal="left" vertical="center" wrapText="1" indent="1"/>
    </xf>
    <xf numFmtId="49" fontId="10" fillId="2" borderId="47" xfId="1" applyNumberFormat="1" applyFont="1" applyFill="1" applyBorder="1" applyAlignment="1">
      <alignment horizontal="left" vertical="center" wrapText="1" indent="1"/>
    </xf>
    <xf numFmtId="0" fontId="2" fillId="2" borderId="34" xfId="1" applyFont="1" applyFill="1" applyBorder="1">
      <alignment vertical="center"/>
    </xf>
    <xf numFmtId="0" fontId="2" fillId="2" borderId="0" xfId="1" applyFont="1" applyFill="1" applyBorder="1">
      <alignment vertical="center"/>
    </xf>
    <xf numFmtId="0" fontId="2" fillId="2" borderId="2" xfId="1" applyFont="1" applyFill="1" applyBorder="1">
      <alignment vertical="center"/>
    </xf>
    <xf numFmtId="0" fontId="2" fillId="2" borderId="70" xfId="1" applyFont="1" applyFill="1" applyBorder="1">
      <alignment vertical="center"/>
    </xf>
    <xf numFmtId="49" fontId="17" fillId="2" borderId="36" xfId="1" applyNumberFormat="1" applyFont="1" applyFill="1" applyBorder="1" applyAlignment="1">
      <alignment vertical="center" wrapText="1"/>
    </xf>
    <xf numFmtId="49" fontId="17" fillId="2" borderId="48" xfId="1" applyNumberFormat="1" applyFont="1" applyFill="1" applyBorder="1" applyAlignment="1">
      <alignment vertical="center" wrapText="1"/>
    </xf>
    <xf numFmtId="49" fontId="10" fillId="2" borderId="36" xfId="1" applyNumberFormat="1" applyFont="1" applyFill="1" applyBorder="1" applyAlignment="1">
      <alignment horizontal="left" vertical="center" wrapText="1" indent="1"/>
    </xf>
    <xf numFmtId="49" fontId="10" fillId="2" borderId="37" xfId="1" applyNumberFormat="1" applyFont="1" applyFill="1" applyBorder="1" applyAlignment="1">
      <alignment horizontal="left" vertical="center" wrapText="1" indent="1"/>
    </xf>
    <xf numFmtId="49" fontId="10" fillId="2" borderId="37" xfId="1" applyNumberFormat="1" applyFont="1" applyFill="1" applyBorder="1" applyAlignment="1">
      <alignment vertical="top" wrapText="1"/>
    </xf>
    <xf numFmtId="49" fontId="10" fillId="2" borderId="48" xfId="1" applyNumberFormat="1" applyFont="1" applyFill="1" applyBorder="1" applyAlignment="1">
      <alignment horizontal="left" vertical="center" wrapText="1" indent="1"/>
    </xf>
    <xf numFmtId="0" fontId="2" fillId="0" borderId="34" xfId="1" applyFont="1" applyFill="1" applyBorder="1">
      <alignment vertical="center"/>
    </xf>
    <xf numFmtId="0" fontId="2" fillId="8" borderId="0" xfId="1" applyFont="1" applyFill="1">
      <alignment vertical="center"/>
    </xf>
    <xf numFmtId="49" fontId="25" fillId="2" borderId="36" xfId="1" applyNumberFormat="1" applyFont="1" applyFill="1" applyBorder="1">
      <alignment vertical="center"/>
    </xf>
    <xf numFmtId="49" fontId="23" fillId="2" borderId="37" xfId="1" applyNumberFormat="1" applyFont="1" applyFill="1" applyBorder="1">
      <alignment vertical="center"/>
    </xf>
    <xf numFmtId="49" fontId="25" fillId="2" borderId="37" xfId="1" applyNumberFormat="1" applyFont="1" applyFill="1" applyBorder="1">
      <alignment vertical="center"/>
    </xf>
    <xf numFmtId="0" fontId="4" fillId="5" borderId="0" xfId="2" applyFont="1" applyFill="1">
      <alignment vertical="center"/>
    </xf>
    <xf numFmtId="49" fontId="42" fillId="5" borderId="0" xfId="2" applyNumberFormat="1" applyFont="1" applyFill="1" applyAlignment="1">
      <alignment vertical="center" wrapText="1"/>
    </xf>
    <xf numFmtId="0" fontId="4" fillId="2" borderId="0" xfId="2" applyFont="1" applyFill="1">
      <alignment vertical="center"/>
    </xf>
    <xf numFmtId="49" fontId="17" fillId="2" borderId="37" xfId="2" applyNumberFormat="1" applyFont="1" applyFill="1" applyBorder="1">
      <alignment vertical="center"/>
    </xf>
    <xf numFmtId="49" fontId="17" fillId="2" borderId="0" xfId="2" applyNumberFormat="1" applyFont="1" applyFill="1">
      <alignment vertical="center"/>
    </xf>
    <xf numFmtId="49" fontId="23" fillId="2" borderId="0" xfId="2" applyNumberFormat="1" applyFont="1" applyFill="1">
      <alignment vertical="center"/>
    </xf>
    <xf numFmtId="49" fontId="10" fillId="2" borderId="0" xfId="2" applyNumberFormat="1" applyFont="1" applyFill="1" applyAlignment="1">
      <alignment vertical="top" wrapText="1"/>
    </xf>
    <xf numFmtId="49" fontId="17" fillId="2" borderId="34" xfId="2" applyNumberFormat="1" applyFont="1" applyFill="1" applyBorder="1">
      <alignment vertical="center"/>
    </xf>
    <xf numFmtId="49" fontId="31" fillId="2" borderId="35" xfId="2" applyNumberFormat="1" applyFont="1" applyFill="1" applyBorder="1" applyAlignment="1">
      <alignment horizontal="center" vertical="center"/>
    </xf>
    <xf numFmtId="49" fontId="17" fillId="2" borderId="0" xfId="2" applyNumberFormat="1" applyFont="1" applyFill="1" applyBorder="1">
      <alignment vertical="center"/>
    </xf>
    <xf numFmtId="49" fontId="17" fillId="2" borderId="47" xfId="2" applyNumberFormat="1" applyFont="1" applyFill="1" applyBorder="1">
      <alignment vertical="center"/>
    </xf>
    <xf numFmtId="49" fontId="31" fillId="2" borderId="0" xfId="2" applyNumberFormat="1" applyFont="1" applyFill="1">
      <alignment vertical="center"/>
    </xf>
    <xf numFmtId="49" fontId="17" fillId="2" borderId="36" xfId="2" applyNumberFormat="1" applyFont="1" applyFill="1" applyBorder="1">
      <alignment vertical="center"/>
    </xf>
    <xf numFmtId="49" fontId="31" fillId="2" borderId="37" xfId="2" applyNumberFormat="1" applyFont="1" applyFill="1" applyBorder="1">
      <alignment vertical="center"/>
    </xf>
    <xf numFmtId="49" fontId="31" fillId="2" borderId="48" xfId="2" applyNumberFormat="1" applyFont="1" applyFill="1" applyBorder="1">
      <alignment vertical="center"/>
    </xf>
    <xf numFmtId="49" fontId="17" fillId="2" borderId="40" xfId="2" applyNumberFormat="1" applyFont="1" applyFill="1" applyBorder="1" applyAlignment="1">
      <alignment vertical="center"/>
    </xf>
    <xf numFmtId="49" fontId="17" fillId="2" borderId="40" xfId="2" applyNumberFormat="1" applyFont="1" applyFill="1" applyBorder="1">
      <alignment vertical="center"/>
    </xf>
    <xf numFmtId="49" fontId="17" fillId="2" borderId="40" xfId="2" applyNumberFormat="1" applyFont="1" applyFill="1" applyBorder="1" applyAlignment="1">
      <alignment horizontal="center" vertical="center"/>
    </xf>
    <xf numFmtId="49" fontId="17" fillId="2" borderId="40" xfId="2" applyNumberFormat="1" applyFont="1" applyFill="1" applyBorder="1" applyAlignment="1">
      <alignment horizontal="right" vertical="center"/>
    </xf>
    <xf numFmtId="49" fontId="23" fillId="0" borderId="0" xfId="2" applyNumberFormat="1" applyFont="1" applyFill="1">
      <alignment vertical="center"/>
    </xf>
    <xf numFmtId="0" fontId="35" fillId="0" borderId="0" xfId="2" applyFont="1" applyFill="1">
      <alignment vertical="center"/>
    </xf>
    <xf numFmtId="0" fontId="35" fillId="0" borderId="0" xfId="2" applyFont="1">
      <alignment vertical="center"/>
    </xf>
    <xf numFmtId="0" fontId="31" fillId="2" borderId="0" xfId="2" applyFont="1" applyFill="1">
      <alignment vertical="center"/>
    </xf>
    <xf numFmtId="0" fontId="23" fillId="0" borderId="0" xfId="2" applyFont="1" applyAlignment="1">
      <alignment vertical="center" wrapText="1"/>
    </xf>
    <xf numFmtId="0" fontId="30" fillId="2" borderId="0" xfId="2" applyFont="1" applyFill="1" applyAlignment="1">
      <alignment vertical="top" wrapText="1"/>
    </xf>
    <xf numFmtId="0" fontId="35" fillId="2" borderId="0" xfId="2" applyFont="1" applyFill="1">
      <alignment vertical="center"/>
    </xf>
    <xf numFmtId="0" fontId="17" fillId="2" borderId="0" xfId="2" applyFont="1" applyFill="1">
      <alignment vertical="center"/>
    </xf>
    <xf numFmtId="0" fontId="23" fillId="2" borderId="0" xfId="2" applyFont="1" applyFill="1" applyAlignment="1"/>
    <xf numFmtId="0" fontId="23" fillId="2" borderId="0" xfId="2" applyFont="1" applyFill="1" applyAlignment="1">
      <alignment vertical="top"/>
    </xf>
    <xf numFmtId="0" fontId="34" fillId="2" borderId="0" xfId="2" applyFont="1" applyFill="1" applyAlignment="1">
      <alignment vertical="top"/>
    </xf>
    <xf numFmtId="49" fontId="23" fillId="2" borderId="0" xfId="2" applyNumberFormat="1" applyFont="1" applyFill="1" applyAlignment="1">
      <alignment horizontal="center" vertical="center"/>
    </xf>
    <xf numFmtId="0" fontId="23" fillId="2" borderId="0" xfId="2" applyFont="1" applyFill="1" applyAlignment="1">
      <alignment horizontal="center" vertical="center" shrinkToFit="1"/>
    </xf>
    <xf numFmtId="49" fontId="35" fillId="2" borderId="0" xfId="2" applyNumberFormat="1" applyFont="1" applyFill="1" applyAlignment="1">
      <alignment horizontal="right"/>
    </xf>
    <xf numFmtId="0" fontId="25" fillId="0" borderId="0" xfId="2" applyFont="1" applyBorder="1" applyAlignment="1">
      <alignment horizontal="left" vertical="center" wrapText="1"/>
    </xf>
    <xf numFmtId="0" fontId="5" fillId="0" borderId="0" xfId="3" quotePrefix="1" applyFont="1" applyFill="1" applyBorder="1" applyAlignment="1">
      <alignment horizontal="left" vertical="center"/>
    </xf>
    <xf numFmtId="49" fontId="25" fillId="0" borderId="0" xfId="2" applyNumberFormat="1" applyFont="1" applyFill="1" applyBorder="1" applyAlignment="1">
      <alignment horizontal="center" vertical="center"/>
    </xf>
    <xf numFmtId="0" fontId="4" fillId="0" borderId="0" xfId="2" applyFont="1" applyAlignment="1">
      <alignment horizontal="right" vertical="center"/>
    </xf>
    <xf numFmtId="0" fontId="4" fillId="0" borderId="80" xfId="2" applyFont="1" applyBorder="1" applyAlignment="1">
      <alignment horizontal="right" vertical="center"/>
    </xf>
    <xf numFmtId="0" fontId="5" fillId="0" borderId="0" xfId="3" quotePrefix="1" applyFont="1" applyFill="1" applyAlignment="1">
      <alignment vertical="center"/>
    </xf>
    <xf numFmtId="0" fontId="33" fillId="0" borderId="0" xfId="2" applyFont="1" applyAlignment="1">
      <alignment horizontal="right" vertical="center"/>
    </xf>
    <xf numFmtId="0" fontId="33" fillId="0" borderId="0" xfId="2" applyFont="1" applyAlignment="1">
      <alignment vertical="center"/>
    </xf>
    <xf numFmtId="0" fontId="4" fillId="0" borderId="81"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3" fillId="0" borderId="0" xfId="2" applyFont="1" applyBorder="1" applyAlignment="1">
      <alignment horizontal="left" vertical="center"/>
    </xf>
    <xf numFmtId="0" fontId="4" fillId="0" borderId="0" xfId="2" applyFont="1" applyBorder="1" applyAlignment="1">
      <alignment horizontal="center" vertical="center"/>
    </xf>
    <xf numFmtId="0" fontId="33"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80"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33" fillId="0" borderId="0" xfId="2" applyFont="1" applyBorder="1" applyAlignment="1">
      <alignment vertical="center"/>
    </xf>
    <xf numFmtId="0" fontId="4" fillId="0" borderId="19" xfId="2" applyFont="1" applyBorder="1" applyAlignment="1">
      <alignment horizontal="left" vertical="center"/>
    </xf>
    <xf numFmtId="0" fontId="4" fillId="0" borderId="81" xfId="2" applyFont="1" applyBorder="1" applyAlignment="1">
      <alignment vertical="center" wrapText="1"/>
    </xf>
    <xf numFmtId="0" fontId="5" fillId="0" borderId="0" xfId="2" applyFont="1" applyBorder="1" applyAlignment="1">
      <alignment horizontal="center" vertical="center"/>
    </xf>
    <xf numFmtId="179" fontId="4" fillId="0" borderId="0" xfId="2" applyNumberFormat="1" applyFont="1" applyBorder="1" applyAlignment="1">
      <alignment horizontal="left" vertical="center"/>
    </xf>
    <xf numFmtId="0" fontId="4" fillId="0" borderId="19" xfId="2" applyFont="1" applyBorder="1" applyAlignment="1">
      <alignment vertical="center" wrapText="1"/>
    </xf>
    <xf numFmtId="0" fontId="21" fillId="0" borderId="0" xfId="2" applyFont="1" applyBorder="1" applyAlignment="1">
      <alignment horizontal="left" vertical="center" wrapText="1"/>
    </xf>
    <xf numFmtId="0" fontId="21" fillId="0" borderId="0" xfId="2" applyFont="1" applyFill="1" applyBorder="1" applyAlignment="1">
      <alignment horizontal="left" vertical="center" wrapText="1"/>
    </xf>
    <xf numFmtId="0" fontId="19" fillId="0" borderId="0" xfId="2" applyFont="1" applyBorder="1" applyAlignment="1">
      <alignment vertical="center" wrapText="1"/>
    </xf>
    <xf numFmtId="49" fontId="31" fillId="0" borderId="0" xfId="2" applyNumberFormat="1" applyFont="1" applyFill="1" applyBorder="1" applyAlignment="1">
      <alignment vertical="center"/>
    </xf>
    <xf numFmtId="0" fontId="20" fillId="0" borderId="0" xfId="2" applyFont="1" applyFill="1" applyBorder="1" applyAlignment="1">
      <alignment horizontal="left" vertical="center"/>
    </xf>
    <xf numFmtId="0" fontId="23" fillId="0" borderId="0" xfId="2" applyFont="1" applyAlignment="1">
      <alignment vertical="center"/>
    </xf>
    <xf numFmtId="0" fontId="4" fillId="0" borderId="0" xfId="2" applyFont="1" applyAlignment="1">
      <alignment horizontal="left" vertical="center"/>
    </xf>
    <xf numFmtId="0" fontId="33" fillId="0" borderId="0" xfId="2" applyFont="1" applyAlignment="1">
      <alignment horizontal="center" vertical="center"/>
    </xf>
    <xf numFmtId="0" fontId="25" fillId="0" borderId="0" xfId="2" applyFont="1" applyBorder="1" applyAlignment="1">
      <alignment vertical="center" wrapText="1"/>
    </xf>
    <xf numFmtId="0" fontId="25" fillId="0" borderId="0" xfId="2" applyFont="1" applyBorder="1" applyAlignment="1">
      <alignment horizontal="center" vertical="top" wrapText="1"/>
    </xf>
    <xf numFmtId="0" fontId="19" fillId="0" borderId="0" xfId="2" applyFont="1" applyFill="1" applyBorder="1" applyAlignment="1">
      <alignment vertical="center" wrapText="1"/>
    </xf>
    <xf numFmtId="0" fontId="5" fillId="0" borderId="35" xfId="2" applyNumberFormat="1" applyFont="1" applyFill="1" applyBorder="1" applyAlignment="1">
      <alignment horizontal="center" vertical="center" shrinkToFit="1"/>
    </xf>
    <xf numFmtId="49" fontId="29" fillId="0" borderId="0" xfId="2" applyNumberFormat="1" applyFont="1" applyFill="1" applyBorder="1" applyAlignment="1">
      <alignment horizontal="center" vertical="top" wrapText="1"/>
    </xf>
    <xf numFmtId="49" fontId="25" fillId="0" borderId="0" xfId="2" applyNumberFormat="1" applyFont="1" applyFill="1" applyBorder="1" applyAlignment="1">
      <alignment horizontal="center" vertical="center" wrapText="1"/>
    </xf>
    <xf numFmtId="0" fontId="24" fillId="0" borderId="0" xfId="2" applyNumberFormat="1" applyFont="1" applyFill="1" applyBorder="1" applyAlignment="1">
      <alignment horizontal="center" vertical="center"/>
    </xf>
    <xf numFmtId="49" fontId="24" fillId="0" borderId="0" xfId="2" applyNumberFormat="1" applyFont="1" applyFill="1" applyBorder="1" applyAlignment="1">
      <alignment vertical="center"/>
    </xf>
    <xf numFmtId="49" fontId="15" fillId="0" borderId="13" xfId="2" applyNumberFormat="1" applyFont="1" applyFill="1" applyBorder="1" applyAlignment="1">
      <alignment horizontal="center" vertical="center"/>
    </xf>
    <xf numFmtId="49" fontId="15" fillId="0" borderId="34" xfId="2" applyNumberFormat="1" applyFont="1" applyFill="1" applyBorder="1" applyAlignment="1">
      <alignment vertical="center"/>
    </xf>
    <xf numFmtId="49" fontId="25" fillId="0" borderId="0" xfId="2" applyNumberFormat="1" applyFont="1" applyFill="1" applyBorder="1" applyAlignment="1"/>
    <xf numFmtId="0" fontId="25" fillId="0" borderId="0" xfId="2" applyNumberFormat="1" applyFont="1" applyFill="1" applyBorder="1" applyAlignment="1"/>
    <xf numFmtId="49" fontId="26" fillId="0" borderId="24" xfId="2" applyNumberFormat="1" applyFont="1" applyFill="1" applyBorder="1" applyAlignment="1">
      <alignment horizontal="center" vertical="center"/>
    </xf>
    <xf numFmtId="49" fontId="26" fillId="0" borderId="8" xfId="2" applyNumberFormat="1" applyFont="1" applyFill="1" applyBorder="1" applyAlignment="1">
      <alignment horizontal="center" vertical="center"/>
    </xf>
    <xf numFmtId="49" fontId="26" fillId="0" borderId="67" xfId="2" applyNumberFormat="1" applyFont="1" applyFill="1" applyBorder="1" applyAlignment="1">
      <alignment vertical="center"/>
    </xf>
    <xf numFmtId="49" fontId="27" fillId="0" borderId="8" xfId="2" applyNumberFormat="1" applyFont="1" applyFill="1" applyBorder="1" applyAlignment="1">
      <alignment horizontal="center" vertical="center"/>
    </xf>
    <xf numFmtId="49" fontId="27" fillId="0" borderId="8" xfId="2" applyNumberFormat="1" applyFont="1" applyFill="1" applyBorder="1" applyAlignment="1">
      <alignment vertical="center"/>
    </xf>
    <xf numFmtId="0" fontId="4" fillId="0" borderId="8" xfId="2" applyFont="1" applyBorder="1">
      <alignment vertical="center"/>
    </xf>
    <xf numFmtId="0" fontId="2" fillId="0" borderId="19" xfId="1" applyFont="1" applyBorder="1">
      <alignment vertical="center"/>
    </xf>
    <xf numFmtId="49" fontId="25" fillId="0" borderId="19" xfId="2" applyNumberFormat="1" applyFont="1" applyFill="1" applyBorder="1" applyAlignment="1">
      <alignment vertical="center" wrapText="1"/>
    </xf>
    <xf numFmtId="49" fontId="29" fillId="0" borderId="19" xfId="2" applyNumberFormat="1" applyFont="1" applyFill="1" applyBorder="1" applyAlignment="1">
      <alignment vertical="top" wrapText="1"/>
    </xf>
    <xf numFmtId="49" fontId="29" fillId="0" borderId="19" xfId="2" applyNumberFormat="1" applyFont="1" applyFill="1" applyBorder="1" applyAlignment="1">
      <alignment horizontal="center" vertical="top" wrapText="1"/>
    </xf>
    <xf numFmtId="0" fontId="13" fillId="0" borderId="25" xfId="1" applyFont="1" applyFill="1" applyBorder="1" applyAlignment="1">
      <alignment horizontal="center" vertical="center"/>
    </xf>
    <xf numFmtId="49" fontId="24" fillId="0" borderId="19" xfId="2" applyNumberFormat="1" applyFont="1" applyFill="1" applyBorder="1" applyAlignment="1">
      <alignment vertical="center"/>
    </xf>
    <xf numFmtId="49" fontId="16" fillId="0" borderId="4" xfId="2" applyNumberFormat="1" applyFont="1" applyFill="1" applyBorder="1" applyAlignment="1">
      <alignment vertical="center"/>
    </xf>
    <xf numFmtId="49" fontId="16" fillId="0" borderId="5" xfId="2" applyNumberFormat="1" applyFont="1" applyFill="1" applyBorder="1" applyAlignment="1">
      <alignment vertical="center"/>
    </xf>
    <xf numFmtId="49" fontId="16" fillId="0" borderId="89" xfId="2" applyNumberFormat="1" applyFont="1" applyFill="1" applyBorder="1" applyAlignment="1">
      <alignment vertical="center"/>
    </xf>
    <xf numFmtId="49" fontId="27" fillId="0" borderId="0" xfId="2" applyNumberFormat="1" applyFont="1" applyFill="1" applyBorder="1" applyAlignment="1">
      <alignment vertical="center"/>
    </xf>
    <xf numFmtId="0" fontId="2" fillId="0" borderId="2" xfId="1" applyFont="1" applyBorder="1">
      <alignment vertical="center"/>
    </xf>
    <xf numFmtId="0" fontId="2" fillId="0" borderId="2" xfId="1" applyFont="1" applyFill="1" applyBorder="1">
      <alignment vertical="center"/>
    </xf>
    <xf numFmtId="0" fontId="2" fillId="0" borderId="5" xfId="1" applyFont="1" applyBorder="1">
      <alignment vertical="center"/>
    </xf>
    <xf numFmtId="0" fontId="2" fillId="0" borderId="5" xfId="1" applyFont="1" applyFill="1" applyBorder="1">
      <alignment vertical="center"/>
    </xf>
    <xf numFmtId="0" fontId="2" fillId="0" borderId="6" xfId="1" applyFont="1" applyFill="1" applyBorder="1">
      <alignment vertical="center"/>
    </xf>
    <xf numFmtId="49" fontId="30" fillId="0" borderId="5" xfId="2" applyNumberFormat="1" applyFont="1" applyFill="1" applyBorder="1" applyAlignment="1">
      <alignment vertical="center" wrapText="1"/>
    </xf>
    <xf numFmtId="49" fontId="26" fillId="0" borderId="39" xfId="2" applyNumberFormat="1" applyFont="1" applyFill="1" applyBorder="1" applyAlignment="1">
      <alignment horizontal="center" vertical="center"/>
    </xf>
    <xf numFmtId="49" fontId="26" fillId="0" borderId="40" xfId="2" applyNumberFormat="1" applyFont="1" applyFill="1" applyBorder="1" applyAlignment="1">
      <alignment horizontal="center" vertical="center"/>
    </xf>
    <xf numFmtId="49" fontId="26" fillId="0" borderId="46" xfId="2" applyNumberFormat="1" applyFont="1" applyFill="1" applyBorder="1" applyAlignment="1">
      <alignment horizontal="center" vertical="center"/>
    </xf>
    <xf numFmtId="49" fontId="26" fillId="0" borderId="40" xfId="2" applyNumberFormat="1" applyFont="1" applyFill="1" applyBorder="1" applyAlignment="1">
      <alignment vertical="center"/>
    </xf>
    <xf numFmtId="49" fontId="27" fillId="0" borderId="40" xfId="2" applyNumberFormat="1" applyFont="1" applyFill="1" applyBorder="1" applyAlignment="1">
      <alignment horizontal="center" vertical="center"/>
    </xf>
    <xf numFmtId="49" fontId="27" fillId="0" borderId="40" xfId="2" applyNumberFormat="1" applyFont="1" applyFill="1" applyBorder="1" applyAlignment="1">
      <alignment vertical="center"/>
    </xf>
    <xf numFmtId="0" fontId="4" fillId="0" borderId="69" xfId="2" applyFont="1" applyFill="1" applyBorder="1">
      <alignment vertical="center"/>
    </xf>
    <xf numFmtId="180" fontId="4" fillId="0" borderId="0" xfId="2" applyNumberFormat="1" applyFont="1" applyFill="1" applyBorder="1" applyAlignment="1">
      <alignment vertical="center"/>
    </xf>
    <xf numFmtId="0" fontId="26" fillId="0" borderId="0" xfId="2" applyFont="1" applyAlignment="1">
      <alignment vertical="top"/>
    </xf>
    <xf numFmtId="0" fontId="5" fillId="0" borderId="0" xfId="3" quotePrefix="1" applyFont="1" applyFill="1" applyBorder="1" applyAlignment="1">
      <alignment horizontal="left" vertical="center"/>
    </xf>
    <xf numFmtId="49" fontId="15" fillId="9" borderId="33" xfId="2" applyNumberFormat="1" applyFont="1" applyFill="1" applyBorder="1" applyAlignment="1">
      <alignment vertical="center"/>
    </xf>
    <xf numFmtId="49" fontId="15" fillId="9" borderId="2" xfId="2" applyNumberFormat="1" applyFont="1" applyFill="1" applyBorder="1" applyAlignment="1">
      <alignment vertical="center"/>
    </xf>
    <xf numFmtId="49" fontId="24" fillId="9" borderId="3" xfId="2" applyNumberFormat="1" applyFont="1" applyFill="1" applyBorder="1" applyAlignment="1">
      <alignment vertical="center"/>
    </xf>
    <xf numFmtId="49" fontId="15" fillId="9" borderId="34" xfId="2" applyNumberFormat="1" applyFont="1" applyFill="1" applyBorder="1" applyAlignment="1">
      <alignment vertical="center"/>
    </xf>
    <xf numFmtId="49" fontId="15" fillId="9" borderId="0" xfId="2" applyNumberFormat="1" applyFont="1" applyFill="1" applyBorder="1" applyAlignment="1">
      <alignment vertical="center"/>
    </xf>
    <xf numFmtId="49" fontId="24" fillId="9" borderId="19" xfId="2" applyNumberFormat="1" applyFont="1" applyFill="1" applyBorder="1" applyAlignment="1">
      <alignment vertical="center"/>
    </xf>
    <xf numFmtId="49" fontId="15" fillId="9" borderId="36" xfId="2" applyNumberFormat="1" applyFont="1" applyFill="1" applyBorder="1" applyAlignment="1">
      <alignment vertical="center"/>
    </xf>
    <xf numFmtId="49" fontId="15" fillId="9" borderId="37" xfId="2" applyNumberFormat="1" applyFont="1" applyFill="1" applyBorder="1" applyAlignment="1">
      <alignment vertical="center"/>
    </xf>
    <xf numFmtId="49" fontId="24" fillId="9" borderId="37" xfId="2" applyNumberFormat="1" applyFont="1" applyFill="1" applyBorder="1" applyAlignment="1">
      <alignment vertical="center"/>
    </xf>
    <xf numFmtId="49" fontId="24" fillId="9" borderId="38" xfId="2" applyNumberFormat="1" applyFont="1" applyFill="1" applyBorder="1" applyAlignment="1">
      <alignment vertical="center"/>
    </xf>
    <xf numFmtId="49" fontId="24" fillId="9" borderId="0" xfId="2" applyNumberFormat="1" applyFont="1" applyFill="1" applyBorder="1" applyAlignment="1">
      <alignment vertical="center"/>
    </xf>
    <xf numFmtId="0" fontId="26" fillId="0" borderId="0" xfId="2" applyNumberFormat="1" applyFont="1" applyFill="1" applyBorder="1" applyAlignment="1">
      <alignment vertical="center" shrinkToFit="1"/>
    </xf>
    <xf numFmtId="0" fontId="21" fillId="0" borderId="0" xfId="2" applyNumberFormat="1" applyFont="1" applyFill="1" applyBorder="1" applyAlignment="1">
      <alignment vertical="center"/>
    </xf>
    <xf numFmtId="0" fontId="5" fillId="0" borderId="0" xfId="3" quotePrefix="1" applyFont="1" applyFill="1" applyBorder="1" applyAlignment="1">
      <alignment horizontal="left" vertical="center"/>
    </xf>
    <xf numFmtId="49" fontId="25"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50" fillId="0" borderId="0" xfId="1" applyFont="1" applyFill="1" applyAlignment="1">
      <alignment vertical="center"/>
    </xf>
    <xf numFmtId="0" fontId="2" fillId="0" borderId="40" xfId="1" applyFont="1" applyBorder="1">
      <alignment vertical="center"/>
    </xf>
    <xf numFmtId="0" fontId="2" fillId="0" borderId="46" xfId="1" applyFont="1" applyBorder="1">
      <alignment vertical="center"/>
    </xf>
    <xf numFmtId="0" fontId="2" fillId="0" borderId="45" xfId="1" applyFont="1" applyBorder="1">
      <alignment vertical="center"/>
    </xf>
    <xf numFmtId="0" fontId="2" fillId="0" borderId="94" xfId="1" applyFont="1" applyBorder="1">
      <alignment vertical="center"/>
    </xf>
    <xf numFmtId="49" fontId="25" fillId="0" borderId="0" xfId="2" applyNumberFormat="1" applyFont="1" applyFill="1" applyBorder="1">
      <alignment vertical="center"/>
    </xf>
    <xf numFmtId="49" fontId="25" fillId="0" borderId="47" xfId="2" applyNumberFormat="1" applyFont="1" applyFill="1" applyBorder="1">
      <alignment vertical="center"/>
    </xf>
    <xf numFmtId="49" fontId="25" fillId="0" borderId="34" xfId="2" applyNumberFormat="1" applyFont="1" applyFill="1" applyBorder="1">
      <alignment vertical="center"/>
    </xf>
    <xf numFmtId="49" fontId="37" fillId="0" borderId="35" xfId="2" applyNumberFormat="1" applyFont="1" applyFill="1" applyBorder="1" applyAlignment="1">
      <alignment horizontal="center" vertical="center"/>
    </xf>
    <xf numFmtId="49" fontId="25"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0" fontId="25" fillId="0" borderId="37" xfId="2" applyFont="1" applyFill="1" applyBorder="1" applyAlignment="1">
      <alignment horizontal="center" vertical="center"/>
    </xf>
    <xf numFmtId="0" fontId="25" fillId="0" borderId="37" xfId="2" applyFont="1" applyFill="1" applyBorder="1" applyAlignment="1">
      <alignment horizontal="center" vertical="center" shrinkToFit="1"/>
    </xf>
    <xf numFmtId="49" fontId="25" fillId="0" borderId="37" xfId="2" applyNumberFormat="1" applyFont="1" applyFill="1" applyBorder="1">
      <alignment vertical="center"/>
    </xf>
    <xf numFmtId="49" fontId="25" fillId="0" borderId="48" xfId="2" applyNumberFormat="1" applyFont="1" applyFill="1" applyBorder="1">
      <alignment vertical="center"/>
    </xf>
    <xf numFmtId="49" fontId="25" fillId="0" borderId="36" xfId="2" applyNumberFormat="1" applyFont="1" applyFill="1" applyBorder="1">
      <alignment vertical="center"/>
    </xf>
    <xf numFmtId="49" fontId="37" fillId="0" borderId="37" xfId="2" applyNumberFormat="1" applyFont="1" applyFill="1" applyBorder="1" applyAlignment="1">
      <alignment horizontal="center" vertical="center"/>
    </xf>
    <xf numFmtId="49" fontId="25" fillId="0" borderId="95" xfId="2" applyNumberFormat="1" applyFont="1" applyFill="1" applyBorder="1">
      <alignment vertical="center"/>
    </xf>
    <xf numFmtId="0" fontId="25" fillId="0" borderId="37" xfId="2" applyFont="1" applyFill="1" applyBorder="1" applyAlignment="1">
      <alignment horizontal="right" vertical="center" shrinkToFit="1"/>
    </xf>
    <xf numFmtId="49" fontId="25" fillId="0" borderId="37" xfId="2" applyNumberFormat="1" applyFont="1" applyFill="1" applyBorder="1" applyAlignment="1">
      <alignment horizontal="left" vertical="center"/>
    </xf>
    <xf numFmtId="0" fontId="0" fillId="0" borderId="0" xfId="0" applyAlignment="1">
      <alignment horizontal="left" vertical="center"/>
    </xf>
    <xf numFmtId="0" fontId="0" fillId="0" borderId="80" xfId="0" applyBorder="1">
      <alignment vertical="center"/>
    </xf>
    <xf numFmtId="0" fontId="56" fillId="14" borderId="98" xfId="0" applyFont="1" applyFill="1" applyBorder="1" applyAlignment="1">
      <alignment horizontal="center" vertical="center"/>
    </xf>
    <xf numFmtId="0" fontId="0" fillId="0" borderId="36" xfId="0" applyBorder="1">
      <alignment vertical="center"/>
    </xf>
    <xf numFmtId="0" fontId="0" fillId="0" borderId="37" xfId="0" applyBorder="1">
      <alignment vertical="center"/>
    </xf>
    <xf numFmtId="0" fontId="0" fillId="0" borderId="0" xfId="0" applyFill="1" applyBorder="1" applyAlignment="1">
      <alignment vertical="center"/>
    </xf>
    <xf numFmtId="0" fontId="0" fillId="0" borderId="4" xfId="0" applyBorder="1">
      <alignment vertical="center"/>
    </xf>
    <xf numFmtId="0" fontId="0" fillId="0" borderId="5" xfId="0" applyBorder="1">
      <alignment vertical="center"/>
    </xf>
    <xf numFmtId="0" fontId="0" fillId="0" borderId="0" xfId="0" applyFill="1">
      <alignment vertical="center"/>
    </xf>
    <xf numFmtId="0" fontId="0" fillId="0" borderId="80" xfId="0" applyFill="1" applyBorder="1">
      <alignment vertical="center"/>
    </xf>
    <xf numFmtId="0" fontId="0" fillId="0" borderId="0" xfId="0" applyFill="1" applyBorder="1">
      <alignment vertical="center"/>
    </xf>
    <xf numFmtId="0" fontId="0" fillId="0" borderId="0" xfId="0" applyBorder="1" applyAlignment="1">
      <alignment vertical="top" wrapText="1"/>
    </xf>
    <xf numFmtId="0" fontId="0" fillId="0" borderId="0" xfId="0" applyFill="1" applyBorder="1" applyAlignment="1">
      <alignment horizontal="left" vertical="center" wrapText="1"/>
    </xf>
    <xf numFmtId="0" fontId="55" fillId="0" borderId="0" xfId="0" applyFont="1" applyFill="1" applyAlignment="1">
      <alignment horizontal="left" vertical="center" wrapText="1"/>
    </xf>
    <xf numFmtId="0" fontId="0" fillId="0" borderId="0" xfId="0" applyBorder="1">
      <alignment vertical="center"/>
    </xf>
    <xf numFmtId="0" fontId="0" fillId="18" borderId="0" xfId="0" applyFill="1">
      <alignment vertical="center"/>
    </xf>
    <xf numFmtId="0" fontId="0" fillId="18" borderId="80" xfId="0" applyFill="1" applyBorder="1">
      <alignment vertical="center"/>
    </xf>
    <xf numFmtId="0" fontId="0" fillId="18" borderId="36" xfId="0" applyFill="1" applyBorder="1">
      <alignment vertical="center"/>
    </xf>
    <xf numFmtId="0" fontId="0" fillId="18" borderId="37" xfId="0" applyFill="1" applyBorder="1">
      <alignment vertical="center"/>
    </xf>
    <xf numFmtId="0" fontId="54" fillId="0" borderId="0" xfId="0" applyFont="1" applyAlignment="1">
      <alignment horizontal="left" vertical="center"/>
    </xf>
    <xf numFmtId="0" fontId="33" fillId="2" borderId="0" xfId="2" applyFont="1" applyFill="1" applyAlignment="1">
      <alignment vertical="center"/>
    </xf>
    <xf numFmtId="0" fontId="56" fillId="0" borderId="0" xfId="0" applyFont="1" applyFill="1" applyBorder="1" applyAlignment="1">
      <alignment horizontal="center" vertical="center"/>
    </xf>
    <xf numFmtId="0" fontId="0" fillId="0" borderId="0" xfId="0" applyFill="1" applyBorder="1" applyAlignment="1">
      <alignment vertical="center" wrapText="1"/>
    </xf>
    <xf numFmtId="0" fontId="9" fillId="0" borderId="0" xfId="1" applyFont="1" applyFill="1" applyBorder="1" applyAlignment="1">
      <alignment vertical="center" shrinkToFit="1"/>
    </xf>
    <xf numFmtId="0" fontId="61" fillId="0" borderId="0" xfId="0" applyFont="1" applyFill="1" applyBorder="1" applyAlignment="1">
      <alignment horizontal="left" vertical="center" wrapText="1"/>
    </xf>
    <xf numFmtId="0" fontId="54" fillId="0" borderId="4" xfId="0" applyFont="1" applyBorder="1" applyAlignment="1">
      <alignment horizontal="left" vertical="center"/>
    </xf>
    <xf numFmtId="0" fontId="54" fillId="0" borderId="5" xfId="0" applyFont="1" applyBorder="1" applyAlignment="1">
      <alignment horizontal="left" vertical="center"/>
    </xf>
    <xf numFmtId="0" fontId="0" fillId="0" borderId="87" xfId="0" applyBorder="1">
      <alignment vertical="center"/>
    </xf>
    <xf numFmtId="0" fontId="0" fillId="0" borderId="83" xfId="0" applyBorder="1">
      <alignment vertical="center"/>
    </xf>
    <xf numFmtId="0" fontId="61" fillId="0" borderId="81" xfId="0" applyFont="1" applyFill="1" applyBorder="1" applyAlignment="1">
      <alignment horizontal="left" vertical="center" wrapText="1"/>
    </xf>
    <xf numFmtId="0" fontId="33" fillId="2" borderId="0" xfId="2" applyFont="1" applyFill="1" applyBorder="1" applyAlignment="1">
      <alignment horizontal="center" vertical="center"/>
    </xf>
    <xf numFmtId="14" fontId="4" fillId="4" borderId="1" xfId="2" applyNumberFormat="1" applyFont="1" applyFill="1" applyBorder="1" applyAlignment="1">
      <alignment horizontal="left" vertical="center"/>
    </xf>
    <xf numFmtId="0" fontId="4" fillId="4" borderId="2" xfId="2" applyFont="1" applyFill="1" applyBorder="1" applyAlignment="1">
      <alignment horizontal="left" vertical="center"/>
    </xf>
    <xf numFmtId="0" fontId="4" fillId="4" borderId="3" xfId="2" applyFont="1" applyFill="1" applyBorder="1" applyAlignment="1">
      <alignment horizontal="left" vertical="center"/>
    </xf>
    <xf numFmtId="0" fontId="4" fillId="4" borderId="4" xfId="2" applyFont="1" applyFill="1" applyBorder="1" applyAlignment="1">
      <alignment horizontal="left" vertical="center"/>
    </xf>
    <xf numFmtId="0" fontId="4" fillId="4" borderId="5" xfId="2" applyFont="1" applyFill="1" applyBorder="1" applyAlignment="1">
      <alignment horizontal="left" vertical="center"/>
    </xf>
    <xf numFmtId="0" fontId="4" fillId="4" borderId="6" xfId="2" applyFont="1" applyFill="1" applyBorder="1" applyAlignment="1">
      <alignment horizontal="left" vertical="center"/>
    </xf>
    <xf numFmtId="0" fontId="33" fillId="2" borderId="13" xfId="2" applyFont="1" applyFill="1" applyBorder="1" applyAlignment="1">
      <alignment horizontal="left" vertical="center"/>
    </xf>
    <xf numFmtId="0" fontId="33" fillId="2" borderId="0" xfId="2" applyFont="1" applyFill="1" applyBorder="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19" xfId="2" applyFont="1" applyBorder="1" applyAlignment="1">
      <alignment horizontal="left" vertical="center"/>
    </xf>
    <xf numFmtId="181" fontId="4" fillId="4" borderId="1" xfId="2" applyNumberFormat="1" applyFont="1" applyFill="1" applyBorder="1" applyAlignment="1">
      <alignment horizontal="left" vertical="center"/>
    </xf>
    <xf numFmtId="181" fontId="4" fillId="4" borderId="2" xfId="2" applyNumberFormat="1" applyFont="1" applyFill="1" applyBorder="1" applyAlignment="1">
      <alignment horizontal="left" vertical="center"/>
    </xf>
    <xf numFmtId="181" fontId="4" fillId="4" borderId="3" xfId="2" applyNumberFormat="1" applyFont="1" applyFill="1" applyBorder="1" applyAlignment="1">
      <alignment horizontal="left" vertical="center"/>
    </xf>
    <xf numFmtId="181" fontId="4" fillId="4" borderId="4" xfId="2" applyNumberFormat="1" applyFont="1" applyFill="1" applyBorder="1" applyAlignment="1">
      <alignment horizontal="left" vertical="center"/>
    </xf>
    <xf numFmtId="181" fontId="4" fillId="4" borderId="5" xfId="2" applyNumberFormat="1" applyFont="1" applyFill="1" applyBorder="1" applyAlignment="1">
      <alignment horizontal="left" vertical="center"/>
    </xf>
    <xf numFmtId="181" fontId="4" fillId="4" borderId="6" xfId="2" applyNumberFormat="1" applyFont="1" applyFill="1" applyBorder="1" applyAlignment="1">
      <alignment horizontal="left" vertical="center"/>
    </xf>
    <xf numFmtId="181" fontId="4" fillId="0" borderId="13" xfId="2" applyNumberFormat="1" applyFont="1" applyFill="1" applyBorder="1" applyAlignment="1">
      <alignment horizontal="left" vertical="center"/>
    </xf>
    <xf numFmtId="181" fontId="4" fillId="0" borderId="0" xfId="2" applyNumberFormat="1" applyFont="1" applyFill="1" applyBorder="1" applyAlignment="1">
      <alignment horizontal="left" vertical="center"/>
    </xf>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33" fillId="0" borderId="13" xfId="2" applyFont="1" applyBorder="1" applyAlignment="1">
      <alignment horizontal="left" vertical="center"/>
    </xf>
    <xf numFmtId="0" fontId="33" fillId="0" borderId="0" xfId="2" applyFont="1" applyBorder="1" applyAlignment="1">
      <alignment horizontal="left" vertical="center"/>
    </xf>
    <xf numFmtId="0" fontId="33" fillId="0" borderId="0" xfId="2" applyFont="1" applyBorder="1" applyAlignment="1">
      <alignment horizontal="center" vertical="center"/>
    </xf>
    <xf numFmtId="0" fontId="4" fillId="0" borderId="0" xfId="2" applyFont="1" applyBorder="1" applyAlignment="1">
      <alignment horizontal="left" vertical="center"/>
    </xf>
    <xf numFmtId="0" fontId="4" fillId="4" borderId="1" xfId="2" applyFont="1" applyFill="1" applyBorder="1" applyAlignment="1">
      <alignment horizontal="left" vertical="center"/>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82"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81"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83"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33" fillId="0" borderId="80" xfId="2" applyFont="1" applyBorder="1" applyAlignment="1">
      <alignment horizontal="center" vertical="center"/>
    </xf>
    <xf numFmtId="0" fontId="43" fillId="0" borderId="13" xfId="2" applyFont="1" applyBorder="1" applyAlignment="1">
      <alignment horizontal="center" vertical="center" wrapText="1"/>
    </xf>
    <xf numFmtId="0" fontId="2" fillId="4" borderId="1" xfId="2" applyFont="1" applyFill="1" applyBorder="1" applyAlignment="1">
      <alignment horizontal="left" vertical="center"/>
    </xf>
    <xf numFmtId="0" fontId="4" fillId="4" borderId="13" xfId="2" applyFont="1" applyFill="1" applyBorder="1" applyAlignment="1">
      <alignment horizontal="left" vertical="center"/>
    </xf>
    <xf numFmtId="0" fontId="4" fillId="4" borderId="0" xfId="2" applyFont="1" applyFill="1" applyBorder="1" applyAlignment="1">
      <alignment horizontal="left" vertical="center"/>
    </xf>
    <xf numFmtId="0" fontId="4" fillId="4" borderId="19" xfId="2" applyFont="1" applyFill="1" applyBorder="1" applyAlignment="1">
      <alignment horizontal="left" vertical="center"/>
    </xf>
    <xf numFmtId="0" fontId="4" fillId="0" borderId="1" xfId="2" applyFont="1" applyBorder="1" applyAlignment="1">
      <alignment horizontal="center" vertical="center"/>
    </xf>
    <xf numFmtId="0" fontId="2" fillId="0" borderId="0" xfId="2" applyFont="1" applyAlignment="1">
      <alignment horizontal="left" vertical="center" wrapText="1"/>
    </xf>
    <xf numFmtId="14" fontId="4" fillId="4" borderId="2" xfId="2" applyNumberFormat="1" applyFont="1" applyFill="1" applyBorder="1" applyAlignment="1">
      <alignment horizontal="left" vertical="center"/>
    </xf>
    <xf numFmtId="14" fontId="4" fillId="4" borderId="3" xfId="2" applyNumberFormat="1" applyFont="1" applyFill="1" applyBorder="1" applyAlignment="1">
      <alignment horizontal="left" vertical="center"/>
    </xf>
    <xf numFmtId="14" fontId="4" fillId="4" borderId="4" xfId="2" applyNumberFormat="1" applyFont="1" applyFill="1" applyBorder="1" applyAlignment="1">
      <alignment horizontal="left" vertical="center"/>
    </xf>
    <xf numFmtId="14" fontId="4" fillId="4" borderId="5" xfId="2" applyNumberFormat="1" applyFont="1" applyFill="1" applyBorder="1" applyAlignment="1">
      <alignment horizontal="left" vertical="center"/>
    </xf>
    <xf numFmtId="14" fontId="4" fillId="4" borderId="6" xfId="2" applyNumberFormat="1" applyFont="1" applyFill="1" applyBorder="1" applyAlignment="1">
      <alignment horizontal="left" vertical="center"/>
    </xf>
    <xf numFmtId="49" fontId="2" fillId="4" borderId="1" xfId="2" applyNumberFormat="1" applyFont="1" applyFill="1" applyBorder="1" applyAlignment="1">
      <alignment horizontal="left" vertical="center"/>
    </xf>
    <xf numFmtId="49" fontId="4" fillId="4" borderId="2" xfId="2" applyNumberFormat="1" applyFont="1" applyFill="1" applyBorder="1" applyAlignment="1">
      <alignment horizontal="left" vertical="center"/>
    </xf>
    <xf numFmtId="49" fontId="4" fillId="4" borderId="3" xfId="2" applyNumberFormat="1" applyFont="1" applyFill="1" applyBorder="1" applyAlignment="1">
      <alignment horizontal="left" vertical="center"/>
    </xf>
    <xf numFmtId="49" fontId="4" fillId="4" borderId="4" xfId="2" applyNumberFormat="1" applyFont="1" applyFill="1" applyBorder="1" applyAlignment="1">
      <alignment horizontal="left" vertical="center"/>
    </xf>
    <xf numFmtId="49" fontId="4" fillId="4" borderId="5" xfId="2" applyNumberFormat="1" applyFont="1" applyFill="1" applyBorder="1" applyAlignment="1">
      <alignment horizontal="left" vertical="center"/>
    </xf>
    <xf numFmtId="49" fontId="4" fillId="4" borderId="6" xfId="2" applyNumberFormat="1" applyFont="1" applyFill="1" applyBorder="1" applyAlignment="1">
      <alignment horizontal="left" vertical="center"/>
    </xf>
    <xf numFmtId="0" fontId="2" fillId="4" borderId="1" xfId="2" applyFont="1" applyFill="1" applyBorder="1" applyAlignment="1">
      <alignment horizontal="left" vertical="center" shrinkToFit="1"/>
    </xf>
    <xf numFmtId="0" fontId="4" fillId="4" borderId="2" xfId="2" applyFont="1" applyFill="1" applyBorder="1" applyAlignment="1">
      <alignment horizontal="left" vertical="center" shrinkToFit="1"/>
    </xf>
    <xf numFmtId="0" fontId="4" fillId="4" borderId="3" xfId="2" applyFont="1" applyFill="1" applyBorder="1" applyAlignment="1">
      <alignment horizontal="left" vertical="center" shrinkToFit="1"/>
    </xf>
    <xf numFmtId="0" fontId="4" fillId="4" borderId="4" xfId="2" applyFont="1" applyFill="1" applyBorder="1" applyAlignment="1">
      <alignment horizontal="left" vertical="center" shrinkToFit="1"/>
    </xf>
    <xf numFmtId="0" fontId="4" fillId="4" borderId="5" xfId="2" applyFont="1" applyFill="1" applyBorder="1" applyAlignment="1">
      <alignment horizontal="left" vertical="center" shrinkToFit="1"/>
    </xf>
    <xf numFmtId="0" fontId="4" fillId="4" borderId="6" xfId="2" applyFont="1" applyFill="1" applyBorder="1" applyAlignment="1">
      <alignment horizontal="left" vertical="center" shrinkToFit="1"/>
    </xf>
    <xf numFmtId="0" fontId="26" fillId="0" borderId="0" xfId="2" applyFont="1" applyAlignment="1">
      <alignment horizontal="left" vertical="top"/>
    </xf>
    <xf numFmtId="0" fontId="5" fillId="3" borderId="0" xfId="3" quotePrefix="1" applyFont="1" applyFill="1" applyAlignment="1">
      <alignment horizontal="left" vertical="center" wrapText="1"/>
    </xf>
    <xf numFmtId="0" fontId="5" fillId="3" borderId="0" xfId="3" quotePrefix="1" applyFont="1" applyFill="1" applyAlignment="1">
      <alignment horizontal="left" vertical="center"/>
    </xf>
    <xf numFmtId="0" fontId="2" fillId="0" borderId="0" xfId="2" applyFont="1" applyBorder="1" applyAlignment="1">
      <alignment horizontal="left" vertical="center" wrapText="1"/>
    </xf>
    <xf numFmtId="0" fontId="4" fillId="4" borderId="1" xfId="2" applyFont="1" applyFill="1" applyBorder="1" applyAlignment="1">
      <alignment horizontal="left" vertical="center" shrinkToFit="1"/>
    </xf>
    <xf numFmtId="0" fontId="27" fillId="11" borderId="11" xfId="2" applyFont="1" applyFill="1" applyBorder="1" applyAlignment="1">
      <alignment horizontal="center" vertical="center" shrinkToFit="1"/>
    </xf>
    <xf numFmtId="0" fontId="27" fillId="11" borderId="90" xfId="2" applyFont="1" applyFill="1" applyBorder="1" applyAlignment="1">
      <alignment horizontal="center" vertical="center" shrinkToFit="1"/>
    </xf>
    <xf numFmtId="0" fontId="27" fillId="11" borderId="12" xfId="2" applyFont="1" applyFill="1" applyBorder="1" applyAlignment="1">
      <alignment horizontal="center" vertical="center" shrinkToFit="1"/>
    </xf>
    <xf numFmtId="0" fontId="26" fillId="11" borderId="11" xfId="2" applyFont="1" applyFill="1" applyBorder="1" applyAlignment="1">
      <alignment horizontal="center" vertical="center" shrinkToFit="1"/>
    </xf>
    <xf numFmtId="0" fontId="26" fillId="11" borderId="90" xfId="2" applyFont="1" applyFill="1" applyBorder="1" applyAlignment="1">
      <alignment horizontal="center" vertical="center" shrinkToFit="1"/>
    </xf>
    <xf numFmtId="0" fontId="26" fillId="11" borderId="12" xfId="2" applyFont="1" applyFill="1" applyBorder="1" applyAlignment="1">
      <alignment horizontal="center" vertical="center" shrinkToFit="1"/>
    </xf>
    <xf numFmtId="0" fontId="33" fillId="0" borderId="0" xfId="2" applyFont="1" applyBorder="1" applyAlignment="1">
      <alignment vertical="center"/>
    </xf>
    <xf numFmtId="0" fontId="25" fillId="0" borderId="13" xfId="2" applyFont="1" applyBorder="1" applyAlignment="1">
      <alignment horizontal="left" vertical="center" wrapText="1"/>
    </xf>
    <xf numFmtId="0" fontId="25" fillId="0" borderId="0" xfId="2" applyFont="1" applyBorder="1" applyAlignment="1">
      <alignment horizontal="left" vertical="center" wrapText="1"/>
    </xf>
    <xf numFmtId="0" fontId="19" fillId="0" borderId="2"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82" xfId="2" applyFont="1" applyBorder="1" applyAlignment="1">
      <alignment horizontal="left" vertical="center" wrapText="1"/>
    </xf>
    <xf numFmtId="0" fontId="19" fillId="0" borderId="2" xfId="2" applyFont="1" applyBorder="1" applyAlignment="1">
      <alignment horizontal="left" vertical="center" wrapText="1"/>
    </xf>
    <xf numFmtId="0" fontId="19" fillId="0" borderId="3" xfId="2" applyFont="1" applyBorder="1" applyAlignment="1">
      <alignment horizontal="left" vertical="center" wrapText="1"/>
    </xf>
    <xf numFmtId="0" fontId="19" fillId="0" borderId="81" xfId="2" applyFont="1" applyBorder="1" applyAlignment="1">
      <alignment horizontal="left" vertical="center" wrapText="1"/>
    </xf>
    <xf numFmtId="0" fontId="19" fillId="0" borderId="0" xfId="2" applyFont="1" applyBorder="1" applyAlignment="1">
      <alignment horizontal="left" vertical="center" wrapText="1"/>
    </xf>
    <xf numFmtId="0" fontId="19" fillId="0" borderId="19" xfId="2" applyFont="1" applyBorder="1" applyAlignment="1">
      <alignment horizontal="left" vertical="center" wrapText="1"/>
    </xf>
    <xf numFmtId="0" fontId="19" fillId="0" borderId="83" xfId="2" applyFont="1" applyBorder="1" applyAlignment="1">
      <alignment horizontal="left" vertical="center" wrapText="1"/>
    </xf>
    <xf numFmtId="0" fontId="19" fillId="0" borderId="5" xfId="2" applyFont="1" applyBorder="1" applyAlignment="1">
      <alignment horizontal="left" vertical="center" wrapText="1"/>
    </xf>
    <xf numFmtId="0" fontId="19" fillId="0" borderId="6" xfId="2" applyFont="1" applyBorder="1" applyAlignment="1">
      <alignment horizontal="left" vertical="center" wrapText="1"/>
    </xf>
    <xf numFmtId="0" fontId="25" fillId="0" borderId="0" xfId="2" applyFont="1" applyBorder="1" applyAlignment="1">
      <alignment horizontal="left" wrapText="1"/>
    </xf>
    <xf numFmtId="0" fontId="25" fillId="0" borderId="16" xfId="2" applyFont="1" applyBorder="1" applyAlignment="1">
      <alignment horizontal="left" wrapText="1"/>
    </xf>
    <xf numFmtId="0" fontId="4" fillId="4" borderId="82" xfId="2" applyNumberFormat="1" applyFont="1" applyFill="1" applyBorder="1" applyAlignment="1">
      <alignment horizontal="center" vertical="center"/>
    </xf>
    <xf numFmtId="0" fontId="4" fillId="4" borderId="85" xfId="2" applyNumberFormat="1" applyFont="1" applyFill="1" applyBorder="1" applyAlignment="1">
      <alignment horizontal="center" vertical="center"/>
    </xf>
    <xf numFmtId="0" fontId="4" fillId="4" borderId="83" xfId="2" applyNumberFormat="1" applyFont="1" applyFill="1" applyBorder="1" applyAlignment="1">
      <alignment horizontal="center" vertical="center"/>
    </xf>
    <xf numFmtId="0" fontId="4" fillId="4" borderId="87" xfId="2" applyNumberFormat="1" applyFont="1" applyFill="1" applyBorder="1" applyAlignment="1">
      <alignment horizontal="center" vertical="center"/>
    </xf>
    <xf numFmtId="0" fontId="4" fillId="4" borderId="2" xfId="2" applyNumberFormat="1" applyFont="1" applyFill="1" applyBorder="1" applyAlignment="1">
      <alignment horizontal="center" vertical="center"/>
    </xf>
    <xf numFmtId="0" fontId="4" fillId="4" borderId="3" xfId="2" applyNumberFormat="1" applyFont="1" applyFill="1" applyBorder="1" applyAlignment="1">
      <alignment horizontal="center" vertical="center"/>
    </xf>
    <xf numFmtId="0" fontId="4" fillId="4" borderId="5" xfId="2" applyNumberFormat="1" applyFont="1" applyFill="1" applyBorder="1" applyAlignment="1">
      <alignment horizontal="center" vertical="center"/>
    </xf>
    <xf numFmtId="0" fontId="4" fillId="4" borderId="6" xfId="2" applyNumberFormat="1" applyFont="1" applyFill="1" applyBorder="1" applyAlignment="1">
      <alignment horizontal="center" vertical="center"/>
    </xf>
    <xf numFmtId="0" fontId="2" fillId="0" borderId="88" xfId="2" applyFont="1" applyBorder="1" applyAlignment="1">
      <alignment horizontal="center" vertical="center"/>
    </xf>
    <xf numFmtId="0" fontId="4" fillId="0" borderId="88" xfId="2" applyFont="1" applyBorder="1" applyAlignment="1">
      <alignment horizontal="center" vertical="center"/>
    </xf>
    <xf numFmtId="0" fontId="2" fillId="0" borderId="88" xfId="2" applyFont="1" applyBorder="1" applyAlignment="1">
      <alignment vertical="center" wrapText="1"/>
    </xf>
    <xf numFmtId="0" fontId="4" fillId="0" borderId="88" xfId="2" applyFont="1" applyBorder="1" applyAlignment="1">
      <alignment vertical="center" wrapText="1"/>
    </xf>
    <xf numFmtId="49" fontId="2" fillId="4" borderId="1" xfId="2" applyNumberFormat="1" applyFont="1" applyFill="1" applyBorder="1" applyAlignment="1">
      <alignment horizontal="left" vertical="center" shrinkToFit="1"/>
    </xf>
    <xf numFmtId="49" fontId="2" fillId="4" borderId="2" xfId="2" applyNumberFormat="1" applyFont="1" applyFill="1" applyBorder="1" applyAlignment="1">
      <alignment horizontal="left" vertical="center" shrinkToFit="1"/>
    </xf>
    <xf numFmtId="49" fontId="4" fillId="4" borderId="2" xfId="2" applyNumberFormat="1" applyFont="1" applyFill="1" applyBorder="1" applyAlignment="1">
      <alignment horizontal="left" vertical="center" shrinkToFit="1"/>
    </xf>
    <xf numFmtId="49" fontId="4" fillId="4" borderId="3" xfId="2" applyNumberFormat="1" applyFont="1" applyFill="1" applyBorder="1" applyAlignment="1">
      <alignment horizontal="left" vertical="center" shrinkToFit="1"/>
    </xf>
    <xf numFmtId="49" fontId="4" fillId="4" borderId="4" xfId="2" applyNumberFormat="1" applyFont="1" applyFill="1" applyBorder="1" applyAlignment="1">
      <alignment horizontal="left" vertical="center" shrinkToFit="1"/>
    </xf>
    <xf numFmtId="49" fontId="4" fillId="4" borderId="5" xfId="2" applyNumberFormat="1" applyFont="1" applyFill="1" applyBorder="1" applyAlignment="1">
      <alignment horizontal="left" vertical="center" shrinkToFit="1"/>
    </xf>
    <xf numFmtId="49" fontId="4" fillId="4" borderId="6" xfId="2" applyNumberFormat="1" applyFont="1" applyFill="1" applyBorder="1" applyAlignment="1">
      <alignment horizontal="left" vertical="center" shrinkToFit="1"/>
    </xf>
    <xf numFmtId="0" fontId="5" fillId="3" borderId="0" xfId="3" quotePrefix="1" applyFont="1" applyFill="1" applyBorder="1" applyAlignment="1">
      <alignment horizontal="left" vertical="center" wrapText="1"/>
    </xf>
    <xf numFmtId="0" fontId="4" fillId="4" borderId="1" xfId="2" applyNumberFormat="1" applyFont="1" applyFill="1" applyBorder="1" applyAlignment="1">
      <alignment horizontal="center" vertical="center" shrinkToFit="1"/>
    </xf>
    <xf numFmtId="0" fontId="4" fillId="4" borderId="2" xfId="2" applyNumberFormat="1" applyFont="1" applyFill="1" applyBorder="1" applyAlignment="1">
      <alignment horizontal="center" vertical="center" shrinkToFit="1"/>
    </xf>
    <xf numFmtId="0" fontId="4" fillId="4" borderId="4" xfId="2" applyNumberFormat="1" applyFont="1" applyFill="1" applyBorder="1" applyAlignment="1">
      <alignment horizontal="center" vertical="center" shrinkToFit="1"/>
    </xf>
    <xf numFmtId="0" fontId="4" fillId="4" borderId="5" xfId="2" applyNumberFormat="1" applyFont="1" applyFill="1" applyBorder="1" applyAlignment="1">
      <alignment horizontal="center" vertical="center" shrinkToFit="1"/>
    </xf>
    <xf numFmtId="0" fontId="4" fillId="0" borderId="88" xfId="2" applyFont="1" applyBorder="1" applyAlignment="1">
      <alignment vertical="center"/>
    </xf>
    <xf numFmtId="0" fontId="15" fillId="4" borderId="1"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6" xfId="2" applyFont="1" applyFill="1" applyBorder="1" applyAlignment="1">
      <alignment horizontal="center" vertical="center" wrapText="1"/>
    </xf>
    <xf numFmtId="0" fontId="25" fillId="4" borderId="7" xfId="2" applyFont="1" applyFill="1" applyBorder="1" applyAlignment="1">
      <alignment horizontal="left" vertical="top" wrapText="1"/>
    </xf>
    <xf numFmtId="0" fontId="25" fillId="4" borderId="8" xfId="2" applyFont="1" applyFill="1" applyBorder="1" applyAlignment="1">
      <alignment horizontal="left" vertical="top" wrapText="1"/>
    </xf>
    <xf numFmtId="0" fontId="25" fillId="4" borderId="9" xfId="2" applyFont="1" applyFill="1" applyBorder="1" applyAlignment="1">
      <alignment horizontal="left" vertical="top" wrapText="1"/>
    </xf>
    <xf numFmtId="0" fontId="25" fillId="4" borderId="15" xfId="2" applyFont="1" applyFill="1" applyBorder="1" applyAlignment="1">
      <alignment horizontal="left" vertical="top" wrapText="1"/>
    </xf>
    <xf numFmtId="0" fontId="25" fillId="4" borderId="16" xfId="2" applyFont="1" applyFill="1" applyBorder="1" applyAlignment="1">
      <alignment horizontal="left" vertical="top" wrapText="1"/>
    </xf>
    <xf numFmtId="0" fontId="25" fillId="4" borderId="17" xfId="2" applyFont="1" applyFill="1" applyBorder="1" applyAlignment="1">
      <alignment horizontal="left" vertical="top" wrapText="1"/>
    </xf>
    <xf numFmtId="0" fontId="33" fillId="10" borderId="84" xfId="2" applyFont="1" applyFill="1" applyBorder="1" applyAlignment="1">
      <alignment horizontal="center" vertical="center" textRotation="255"/>
    </xf>
    <xf numFmtId="0" fontId="33" fillId="10" borderId="86" xfId="2" applyFont="1" applyFill="1" applyBorder="1" applyAlignment="1">
      <alignment horizontal="center" vertical="center" textRotation="255"/>
    </xf>
    <xf numFmtId="180" fontId="4" fillId="0" borderId="13" xfId="2" applyNumberFormat="1" applyFont="1" applyFill="1" applyBorder="1" applyAlignment="1">
      <alignment horizontal="left" vertical="center"/>
    </xf>
    <xf numFmtId="180" fontId="4" fillId="0" borderId="0" xfId="2" applyNumberFormat="1" applyFont="1" applyFill="1" applyBorder="1" applyAlignment="1">
      <alignment horizontal="left" vertical="center"/>
    </xf>
    <xf numFmtId="0" fontId="2" fillId="4" borderId="1" xfId="2" applyNumberFormat="1" applyFont="1" applyFill="1" applyBorder="1" applyAlignment="1">
      <alignment horizontal="left" vertical="center" shrinkToFit="1"/>
    </xf>
    <xf numFmtId="0" fontId="2" fillId="4" borderId="2" xfId="2" applyNumberFormat="1" applyFont="1" applyFill="1" applyBorder="1" applyAlignment="1">
      <alignment horizontal="left" vertical="center" shrinkToFit="1"/>
    </xf>
    <xf numFmtId="0" fontId="4" fillId="4" borderId="2" xfId="2" applyNumberFormat="1" applyFont="1" applyFill="1" applyBorder="1" applyAlignment="1">
      <alignment horizontal="left" vertical="center" shrinkToFit="1"/>
    </xf>
    <xf numFmtId="0" fontId="4" fillId="4" borderId="3" xfId="2" applyNumberFormat="1" applyFont="1" applyFill="1" applyBorder="1" applyAlignment="1">
      <alignment horizontal="left" vertical="center" shrinkToFit="1"/>
    </xf>
    <xf numFmtId="0" fontId="4" fillId="4" borderId="4" xfId="2" applyNumberFormat="1" applyFont="1" applyFill="1" applyBorder="1" applyAlignment="1">
      <alignment horizontal="left" vertical="center" shrinkToFit="1"/>
    </xf>
    <xf numFmtId="0" fontId="4" fillId="4" borderId="5" xfId="2" applyNumberFormat="1" applyFont="1" applyFill="1" applyBorder="1" applyAlignment="1">
      <alignment horizontal="left" vertical="center" shrinkToFit="1"/>
    </xf>
    <xf numFmtId="0" fontId="4" fillId="4" borderId="6" xfId="2" applyNumberFormat="1" applyFont="1" applyFill="1" applyBorder="1" applyAlignment="1">
      <alignment horizontal="left" vertical="center" shrinkToFit="1"/>
    </xf>
    <xf numFmtId="0" fontId="2" fillId="4" borderId="3" xfId="2" applyNumberFormat="1" applyFont="1" applyFill="1" applyBorder="1" applyAlignment="1">
      <alignment horizontal="left" vertical="center" shrinkToFit="1"/>
    </xf>
    <xf numFmtId="0" fontId="2" fillId="4" borderId="4" xfId="2" applyNumberFormat="1" applyFont="1" applyFill="1" applyBorder="1" applyAlignment="1">
      <alignment horizontal="left" vertical="center" shrinkToFit="1"/>
    </xf>
    <xf numFmtId="0" fontId="2" fillId="4" borderId="5" xfId="2" applyNumberFormat="1" applyFont="1" applyFill="1" applyBorder="1" applyAlignment="1">
      <alignment horizontal="left" vertical="center" shrinkToFit="1"/>
    </xf>
    <xf numFmtId="0" fontId="2" fillId="4" borderId="6" xfId="2" applyNumberFormat="1" applyFont="1" applyFill="1" applyBorder="1" applyAlignment="1">
      <alignment horizontal="left" vertical="center" shrinkToFit="1"/>
    </xf>
    <xf numFmtId="14" fontId="2" fillId="4" borderId="1" xfId="2" applyNumberFormat="1" applyFont="1" applyFill="1" applyBorder="1" applyAlignment="1">
      <alignment horizontal="left" vertical="center"/>
    </xf>
    <xf numFmtId="14" fontId="2" fillId="4" borderId="1" xfId="2" applyNumberFormat="1" applyFont="1" applyFill="1" applyBorder="1" applyAlignment="1">
      <alignment vertical="center"/>
    </xf>
    <xf numFmtId="14" fontId="4" fillId="4" borderId="2" xfId="2" applyNumberFormat="1" applyFont="1" applyFill="1" applyBorder="1" applyAlignment="1">
      <alignment vertical="center"/>
    </xf>
    <xf numFmtId="14" fontId="4" fillId="4" borderId="3" xfId="2" applyNumberFormat="1" applyFont="1" applyFill="1" applyBorder="1" applyAlignment="1">
      <alignment vertical="center"/>
    </xf>
    <xf numFmtId="14" fontId="4" fillId="4" borderId="4" xfId="2" applyNumberFormat="1" applyFont="1" applyFill="1" applyBorder="1" applyAlignment="1">
      <alignment vertical="center"/>
    </xf>
    <xf numFmtId="14" fontId="4" fillId="4" borderId="5" xfId="2" applyNumberFormat="1" applyFont="1" applyFill="1" applyBorder="1" applyAlignment="1">
      <alignment vertical="center"/>
    </xf>
    <xf numFmtId="14" fontId="4" fillId="4" borderId="6" xfId="2" applyNumberFormat="1" applyFont="1" applyFill="1" applyBorder="1" applyAlignment="1">
      <alignment vertical="center"/>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4" fillId="0" borderId="80" xfId="2" applyFont="1" applyBorder="1" applyAlignment="1">
      <alignment horizontal="center" vertical="center"/>
    </xf>
    <xf numFmtId="0" fontId="4" fillId="0" borderId="0" xfId="2" applyFont="1" applyFill="1" applyBorder="1" applyAlignment="1">
      <alignment horizontal="center" vertical="center"/>
    </xf>
    <xf numFmtId="0" fontId="21" fillId="0" borderId="0" xfId="2" applyFont="1" applyFill="1" applyBorder="1" applyAlignment="1">
      <alignment horizontal="left" vertical="center" wrapText="1"/>
    </xf>
    <xf numFmtId="0" fontId="5" fillId="3" borderId="0" xfId="3" quotePrefix="1" applyFont="1" applyFill="1" applyBorder="1" applyAlignment="1">
      <alignment horizontal="left" vertical="center"/>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0" fontId="4" fillId="0" borderId="0" xfId="2" applyFont="1" applyBorder="1" applyAlignment="1">
      <alignment horizontal="left" vertical="center" wrapText="1"/>
    </xf>
    <xf numFmtId="0" fontId="4" fillId="0" borderId="19" xfId="2" applyFont="1" applyBorder="1" applyAlignment="1">
      <alignment horizontal="left" vertical="center" wrapText="1"/>
    </xf>
    <xf numFmtId="181" fontId="4" fillId="0" borderId="1" xfId="2" applyNumberFormat="1" applyFont="1" applyFill="1" applyBorder="1" applyAlignment="1">
      <alignment horizontal="left" vertical="center"/>
    </xf>
    <xf numFmtId="181" fontId="4" fillId="0" borderId="2" xfId="2" applyNumberFormat="1" applyFont="1" applyFill="1" applyBorder="1" applyAlignment="1">
      <alignment horizontal="left" vertical="center"/>
    </xf>
    <xf numFmtId="181" fontId="4" fillId="0" borderId="4" xfId="2" applyNumberFormat="1" applyFont="1" applyFill="1" applyBorder="1" applyAlignment="1">
      <alignment horizontal="left" vertical="center"/>
    </xf>
    <xf numFmtId="181" fontId="4" fillId="0" borderId="5" xfId="2" applyNumberFormat="1" applyFont="1" applyFill="1" applyBorder="1" applyAlignment="1">
      <alignment horizontal="left" vertical="center"/>
    </xf>
    <xf numFmtId="180" fontId="4" fillId="0" borderId="2" xfId="2" applyNumberFormat="1" applyFont="1" applyFill="1" applyBorder="1" applyAlignment="1">
      <alignment horizontal="center" vertical="center"/>
    </xf>
    <xf numFmtId="180" fontId="4" fillId="0" borderId="3" xfId="2" applyNumberFormat="1" applyFont="1" applyFill="1" applyBorder="1" applyAlignment="1">
      <alignment horizontal="center" vertical="center"/>
    </xf>
    <xf numFmtId="180" fontId="4" fillId="0" borderId="5" xfId="2" applyNumberFormat="1" applyFont="1" applyFill="1" applyBorder="1" applyAlignment="1">
      <alignment horizontal="center" vertical="center"/>
    </xf>
    <xf numFmtId="180" fontId="4" fillId="0" borderId="6" xfId="2" applyNumberFormat="1" applyFont="1" applyFill="1" applyBorder="1" applyAlignment="1">
      <alignment horizontal="center" vertical="center"/>
    </xf>
    <xf numFmtId="0" fontId="2" fillId="0" borderId="0" xfId="2" applyFont="1" applyFill="1" applyBorder="1" applyAlignment="1">
      <alignment horizontal="left" vertical="center" wrapText="1"/>
    </xf>
    <xf numFmtId="14" fontId="4" fillId="0" borderId="1" xfId="2" applyNumberFormat="1"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178" fontId="4" fillId="0" borderId="1" xfId="2" applyNumberFormat="1" applyFont="1" applyBorder="1" applyAlignment="1">
      <alignment horizontal="left" vertical="center"/>
    </xf>
    <xf numFmtId="178" fontId="4" fillId="0" borderId="2" xfId="2" applyNumberFormat="1" applyFont="1" applyBorder="1" applyAlignment="1">
      <alignment horizontal="left" vertical="center"/>
    </xf>
    <xf numFmtId="178" fontId="4" fillId="0" borderId="3" xfId="2" applyNumberFormat="1" applyFont="1" applyBorder="1" applyAlignment="1">
      <alignment horizontal="left" vertical="center"/>
    </xf>
    <xf numFmtId="178" fontId="4" fillId="0" borderId="4" xfId="2" applyNumberFormat="1" applyFont="1" applyBorder="1" applyAlignment="1">
      <alignment horizontal="left" vertical="center"/>
    </xf>
    <xf numFmtId="178" fontId="4" fillId="0" borderId="5" xfId="2" applyNumberFormat="1" applyFont="1" applyBorder="1" applyAlignment="1">
      <alignment horizontal="left" vertical="center"/>
    </xf>
    <xf numFmtId="178" fontId="4" fillId="0" borderId="6" xfId="2" applyNumberFormat="1" applyFont="1" applyBorder="1" applyAlignment="1">
      <alignment horizontal="left" vertical="center"/>
    </xf>
    <xf numFmtId="0" fontId="4" fillId="4" borderId="1" xfId="2" applyNumberFormat="1" applyFont="1" applyFill="1" applyBorder="1" applyAlignment="1">
      <alignment horizontal="center" vertical="center"/>
    </xf>
    <xf numFmtId="0" fontId="4" fillId="4" borderId="4" xfId="2" applyNumberFormat="1" applyFont="1" applyFill="1" applyBorder="1" applyAlignment="1">
      <alignment horizontal="center" vertical="center"/>
    </xf>
    <xf numFmtId="0" fontId="2" fillId="0" borderId="0" xfId="2" applyFont="1" applyAlignment="1">
      <alignment horizontal="right" vertical="center"/>
    </xf>
    <xf numFmtId="0" fontId="4" fillId="0" borderId="0" xfId="2" applyFont="1" applyAlignment="1">
      <alignment horizontal="right" vertical="center"/>
    </xf>
    <xf numFmtId="0" fontId="4" fillId="0" borderId="1" xfId="2" applyFont="1" applyFill="1" applyBorder="1" applyAlignment="1">
      <alignment horizontal="left" vertical="center" shrinkToFit="1"/>
    </xf>
    <xf numFmtId="0" fontId="2" fillId="0" borderId="0" xfId="2" applyFont="1" applyBorder="1" applyAlignment="1">
      <alignment horizontal="center" vertical="center" wrapText="1"/>
    </xf>
    <xf numFmtId="0" fontId="4" fillId="0" borderId="0" xfId="2" applyFont="1" applyBorder="1" applyAlignment="1">
      <alignment horizontal="center" vertical="center" wrapText="1"/>
    </xf>
    <xf numFmtId="14" fontId="4" fillId="4" borderId="1" xfId="2" applyNumberFormat="1" applyFont="1" applyFill="1" applyBorder="1" applyAlignment="1">
      <alignment horizontal="center" vertical="center"/>
    </xf>
    <xf numFmtId="0" fontId="4" fillId="4" borderId="2" xfId="2" applyFont="1" applyFill="1" applyBorder="1" applyAlignment="1">
      <alignment horizontal="center" vertical="center"/>
    </xf>
    <xf numFmtId="0" fontId="4" fillId="4" borderId="3" xfId="2" applyFont="1" applyFill="1" applyBorder="1" applyAlignment="1">
      <alignment horizontal="center" vertical="center"/>
    </xf>
    <xf numFmtId="0" fontId="4" fillId="4" borderId="4" xfId="2" applyFont="1" applyFill="1" applyBorder="1" applyAlignment="1">
      <alignment horizontal="center" vertical="center"/>
    </xf>
    <xf numFmtId="0" fontId="4" fillId="4" borderId="5" xfId="2" applyFont="1" applyFill="1" applyBorder="1" applyAlignment="1">
      <alignment horizontal="center" vertical="center"/>
    </xf>
    <xf numFmtId="0" fontId="4" fillId="4" borderId="6" xfId="2" applyFont="1" applyFill="1" applyBorder="1" applyAlignment="1">
      <alignment horizontal="center" vertical="center"/>
    </xf>
    <xf numFmtId="0" fontId="33" fillId="0" borderId="13" xfId="2" applyFont="1" applyBorder="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9" fillId="0" borderId="0" xfId="1" applyFont="1" applyFill="1" applyBorder="1" applyAlignment="1">
      <alignment horizontal="left" vertical="center" shrinkToFit="1"/>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44" fillId="0" borderId="13" xfId="1" applyFont="1" applyFill="1" applyBorder="1" applyAlignment="1">
      <alignment horizontal="left" vertical="center"/>
    </xf>
    <xf numFmtId="0" fontId="44" fillId="0" borderId="0" xfId="1" applyFont="1" applyFill="1" applyBorder="1" applyAlignment="1">
      <alignment horizontal="left" vertical="center"/>
    </xf>
    <xf numFmtId="0" fontId="33" fillId="10" borderId="1" xfId="2" applyFont="1" applyFill="1" applyBorder="1" applyAlignment="1">
      <alignment horizontal="center" vertical="center" textRotation="255"/>
    </xf>
    <xf numFmtId="0" fontId="33" fillId="10" borderId="13" xfId="2" applyFont="1" applyFill="1" applyBorder="1" applyAlignment="1">
      <alignment horizontal="center" vertical="center" textRotation="255"/>
    </xf>
    <xf numFmtId="0" fontId="2" fillId="4" borderId="1" xfId="2" applyFont="1" applyFill="1" applyBorder="1" applyAlignment="1">
      <alignment horizontal="left" vertical="top" wrapText="1"/>
    </xf>
    <xf numFmtId="0" fontId="4" fillId="4" borderId="2" xfId="2" applyFont="1" applyFill="1" applyBorder="1" applyAlignment="1">
      <alignment horizontal="left" vertical="top" wrapText="1"/>
    </xf>
    <xf numFmtId="0" fontId="4" fillId="4" borderId="3" xfId="2" applyFont="1" applyFill="1" applyBorder="1" applyAlignment="1">
      <alignment horizontal="left" vertical="top" wrapText="1"/>
    </xf>
    <xf numFmtId="0" fontId="4" fillId="4" borderId="13" xfId="2" applyFont="1" applyFill="1" applyBorder="1" applyAlignment="1">
      <alignment horizontal="left" vertical="top" wrapText="1"/>
    </xf>
    <xf numFmtId="0" fontId="4" fillId="4" borderId="0" xfId="2" applyFont="1" applyFill="1" applyBorder="1" applyAlignment="1">
      <alignment horizontal="left" vertical="top" wrapText="1"/>
    </xf>
    <xf numFmtId="0" fontId="4" fillId="4" borderId="19" xfId="2" applyFont="1" applyFill="1" applyBorder="1" applyAlignment="1">
      <alignment horizontal="left" vertical="top" wrapText="1"/>
    </xf>
    <xf numFmtId="0" fontId="4" fillId="4" borderId="4" xfId="2" applyFont="1" applyFill="1" applyBorder="1" applyAlignment="1">
      <alignment horizontal="left" vertical="top" wrapText="1"/>
    </xf>
    <xf numFmtId="0" fontId="4" fillId="4" borderId="5" xfId="2" applyFont="1" applyFill="1" applyBorder="1" applyAlignment="1">
      <alignment horizontal="left" vertical="top" wrapText="1"/>
    </xf>
    <xf numFmtId="0" fontId="4" fillId="4" borderId="6" xfId="2" applyFont="1" applyFill="1" applyBorder="1" applyAlignment="1">
      <alignment horizontal="left" vertical="top" wrapText="1"/>
    </xf>
    <xf numFmtId="0" fontId="4" fillId="0" borderId="0" xfId="2" applyFont="1" applyAlignment="1">
      <alignment horizontal="center" vertical="center"/>
    </xf>
    <xf numFmtId="0" fontId="4" fillId="0" borderId="54" xfId="2" applyFont="1" applyBorder="1" applyAlignment="1">
      <alignment horizontal="center" vertical="center"/>
    </xf>
    <xf numFmtId="14" fontId="5" fillId="0" borderId="50" xfId="2" applyNumberFormat="1" applyFont="1" applyBorder="1" applyAlignment="1">
      <alignment horizontal="center" vertical="center"/>
    </xf>
    <xf numFmtId="14" fontId="5" fillId="0" borderId="51" xfId="2" applyNumberFormat="1" applyFont="1" applyBorder="1" applyAlignment="1">
      <alignment horizontal="center" vertical="center"/>
    </xf>
    <xf numFmtId="14" fontId="5" fillId="0" borderId="52" xfId="2" applyNumberFormat="1" applyFont="1" applyBorder="1" applyAlignment="1">
      <alignment horizontal="center" vertical="center"/>
    </xf>
    <xf numFmtId="14" fontId="5" fillId="0" borderId="55" xfId="2" applyNumberFormat="1" applyFont="1" applyBorder="1" applyAlignment="1">
      <alignment horizontal="center" vertical="center"/>
    </xf>
    <xf numFmtId="14" fontId="5" fillId="0" borderId="56" xfId="2" applyNumberFormat="1" applyFont="1" applyBorder="1" applyAlignment="1">
      <alignment horizontal="center" vertical="center"/>
    </xf>
    <xf numFmtId="14" fontId="5" fillId="0" borderId="57" xfId="2" applyNumberFormat="1" applyFont="1" applyBorder="1" applyAlignment="1">
      <alignment horizontal="center" vertical="center"/>
    </xf>
    <xf numFmtId="0" fontId="4" fillId="0" borderId="0" xfId="2" applyFont="1" applyBorder="1" applyAlignment="1">
      <alignment horizontal="center" vertical="center"/>
    </xf>
    <xf numFmtId="0" fontId="19" fillId="0" borderId="85" xfId="2" applyFont="1" applyBorder="1" applyAlignment="1">
      <alignment horizontal="center" vertical="center" wrapText="1"/>
    </xf>
    <xf numFmtId="0" fontId="19" fillId="0" borderId="80" xfId="2" applyFont="1" applyBorder="1" applyAlignment="1">
      <alignment horizontal="center" vertical="center" wrapText="1"/>
    </xf>
    <xf numFmtId="0" fontId="19" fillId="0" borderId="87" xfId="2" applyFont="1" applyBorder="1" applyAlignment="1">
      <alignment horizontal="center" vertical="center" wrapText="1"/>
    </xf>
    <xf numFmtId="49" fontId="2" fillId="0" borderId="0" xfId="1" applyNumberFormat="1" applyFont="1" applyFill="1" applyAlignment="1">
      <alignment horizontal="center" vertical="center"/>
    </xf>
    <xf numFmtId="49" fontId="25" fillId="0" borderId="34" xfId="2" applyNumberFormat="1" applyFont="1" applyFill="1" applyBorder="1" applyAlignment="1">
      <alignment horizontal="center" vertical="center"/>
    </xf>
    <xf numFmtId="49" fontId="25" fillId="0" borderId="0" xfId="2" applyNumberFormat="1" applyFont="1" applyFill="1" applyBorder="1" applyAlignment="1">
      <alignment horizontal="center" vertical="center"/>
    </xf>
    <xf numFmtId="49" fontId="25" fillId="0" borderId="14" xfId="2" applyNumberFormat="1" applyFont="1" applyFill="1" applyBorder="1" applyAlignment="1">
      <alignment horizontal="center" vertical="center"/>
    </xf>
    <xf numFmtId="0" fontId="25" fillId="0" borderId="0" xfId="2" applyFont="1" applyFill="1" applyBorder="1" applyAlignment="1">
      <alignment horizontal="right" vertical="center" shrinkToFit="1"/>
    </xf>
    <xf numFmtId="49" fontId="25" fillId="0" borderId="0" xfId="2" applyNumberFormat="1" applyFont="1" applyFill="1" applyBorder="1" applyAlignment="1">
      <alignment horizontal="left" vertical="center"/>
    </xf>
    <xf numFmtId="0" fontId="25" fillId="0" borderId="0" xfId="2" applyFont="1" applyFill="1" applyBorder="1" applyAlignment="1">
      <alignment horizontal="center" vertical="center"/>
    </xf>
    <xf numFmtId="0" fontId="25" fillId="0" borderId="0" xfId="2" applyFont="1" applyFill="1" applyBorder="1" applyAlignment="1">
      <alignment horizontal="center" vertical="center" shrinkToFit="1"/>
    </xf>
    <xf numFmtId="0" fontId="25" fillId="0" borderId="63" xfId="3" applyFont="1" applyFill="1" applyBorder="1" applyAlignment="1">
      <alignment horizontal="center" vertical="center"/>
    </xf>
    <xf numFmtId="0" fontId="25" fillId="0" borderId="63" xfId="3" applyFont="1" applyFill="1" applyBorder="1" applyAlignment="1">
      <alignment horizontal="center" vertical="center" shrinkToFit="1"/>
    </xf>
    <xf numFmtId="49" fontId="17" fillId="0" borderId="3" xfId="1" applyNumberFormat="1" applyFont="1" applyBorder="1" applyAlignment="1">
      <alignment horizontal="center"/>
    </xf>
    <xf numFmtId="49" fontId="17" fillId="0" borderId="19" xfId="1" applyNumberFormat="1" applyFont="1" applyBorder="1" applyAlignment="1">
      <alignment horizontal="center"/>
    </xf>
    <xf numFmtId="49" fontId="17" fillId="0" borderId="6" xfId="1" applyNumberFormat="1" applyFont="1" applyBorder="1" applyAlignment="1">
      <alignment horizontal="center"/>
    </xf>
    <xf numFmtId="49" fontId="17" fillId="2" borderId="37" xfId="2" applyNumberFormat="1" applyFont="1" applyFill="1" applyBorder="1">
      <alignment vertical="center"/>
    </xf>
    <xf numFmtId="49" fontId="17" fillId="0" borderId="2" xfId="1" applyNumberFormat="1" applyFont="1" applyBorder="1" applyAlignment="1">
      <alignment horizontal="center"/>
    </xf>
    <xf numFmtId="49" fontId="17" fillId="0" borderId="0" xfId="1" applyNumberFormat="1" applyFont="1" applyAlignment="1">
      <alignment horizontal="center"/>
    </xf>
    <xf numFmtId="49" fontId="17" fillId="0" borderId="5" xfId="1" applyNumberFormat="1" applyFont="1" applyBorder="1" applyAlignment="1">
      <alignment horizontal="center"/>
    </xf>
    <xf numFmtId="0" fontId="23" fillId="2" borderId="73" xfId="2" applyFont="1" applyFill="1" applyBorder="1" applyAlignment="1">
      <alignment horizontal="center" vertical="center" shrinkToFit="1"/>
    </xf>
    <xf numFmtId="0" fontId="23" fillId="2" borderId="74" xfId="2" applyFont="1" applyFill="1" applyBorder="1" applyAlignment="1">
      <alignment horizontal="center" vertical="center" shrinkToFit="1"/>
    </xf>
    <xf numFmtId="0" fontId="23" fillId="2" borderId="75" xfId="2" applyFont="1" applyFill="1" applyBorder="1" applyAlignment="1">
      <alignment horizontal="center" vertical="center" shrinkToFit="1"/>
    </xf>
    <xf numFmtId="0" fontId="23" fillId="2" borderId="76" xfId="2" applyFont="1" applyFill="1" applyBorder="1" applyAlignment="1">
      <alignment horizontal="center" vertical="center"/>
    </xf>
    <xf numFmtId="0" fontId="23" fillId="2" borderId="77" xfId="2" applyFont="1" applyFill="1" applyBorder="1" applyAlignment="1">
      <alignment horizontal="center" vertical="center"/>
    </xf>
    <xf numFmtId="0" fontId="23" fillId="2" borderId="78" xfId="2" applyFont="1" applyFill="1" applyBorder="1" applyAlignment="1">
      <alignment horizontal="center" vertical="center"/>
    </xf>
    <xf numFmtId="0" fontId="23" fillId="2" borderId="76" xfId="2" applyFont="1" applyFill="1" applyBorder="1" applyAlignment="1">
      <alignment horizontal="center" vertical="center" shrinkToFit="1"/>
    </xf>
    <xf numFmtId="0" fontId="23" fillId="2" borderId="77" xfId="2" applyFont="1" applyFill="1" applyBorder="1" applyAlignment="1">
      <alignment horizontal="center" vertical="center" shrinkToFit="1"/>
    </xf>
    <xf numFmtId="0" fontId="23" fillId="2" borderId="78" xfId="2" applyFont="1" applyFill="1" applyBorder="1" applyAlignment="1">
      <alignment horizontal="center" vertical="center" shrinkToFit="1"/>
    </xf>
    <xf numFmtId="0" fontId="17" fillId="0" borderId="40" xfId="2" applyFont="1" applyBorder="1" applyAlignment="1">
      <alignment horizontal="center"/>
    </xf>
    <xf numFmtId="0" fontId="17" fillId="0" borderId="0" xfId="2" applyFont="1" applyAlignment="1">
      <alignment horizontal="center"/>
    </xf>
    <xf numFmtId="0" fontId="17" fillId="0" borderId="37" xfId="2" applyFont="1" applyBorder="1" applyAlignment="1">
      <alignment horizontal="center"/>
    </xf>
    <xf numFmtId="0" fontId="30" fillId="0" borderId="40" xfId="2" applyFont="1" applyBorder="1" applyAlignment="1">
      <alignment horizontal="center" shrinkToFit="1"/>
    </xf>
    <xf numFmtId="0" fontId="30" fillId="0" borderId="0" xfId="2" applyFont="1" applyAlignment="1">
      <alignment horizontal="center" shrinkToFit="1"/>
    </xf>
    <xf numFmtId="0" fontId="30" fillId="0" borderId="37" xfId="2" applyFont="1" applyBorder="1" applyAlignment="1">
      <alignment horizontal="center" shrinkToFit="1"/>
    </xf>
    <xf numFmtId="0" fontId="17" fillId="0" borderId="46" xfId="2" applyFont="1" applyBorder="1" applyAlignment="1">
      <alignment horizontal="center"/>
    </xf>
    <xf numFmtId="0" fontId="17" fillId="0" borderId="47" xfId="2" applyFont="1" applyBorder="1" applyAlignment="1">
      <alignment horizontal="center"/>
    </xf>
    <xf numFmtId="0" fontId="17" fillId="0" borderId="48" xfId="2" applyFont="1" applyBorder="1" applyAlignment="1">
      <alignment horizontal="center"/>
    </xf>
    <xf numFmtId="0" fontId="17" fillId="2" borderId="0" xfId="2" applyFont="1" applyFill="1" applyAlignment="1">
      <alignment horizontal="left" vertical="center"/>
    </xf>
    <xf numFmtId="0" fontId="17" fillId="2" borderId="71" xfId="2" applyFont="1" applyFill="1" applyBorder="1" applyAlignment="1">
      <alignment horizontal="left" vertical="center"/>
    </xf>
    <xf numFmtId="0" fontId="39" fillId="2" borderId="0" xfId="2" applyFont="1" applyFill="1" applyAlignment="1">
      <alignment horizontal="center" vertical="center" wrapText="1"/>
    </xf>
    <xf numFmtId="0" fontId="39" fillId="2" borderId="71" xfId="2" applyFont="1" applyFill="1" applyBorder="1" applyAlignment="1">
      <alignment horizontal="center" vertical="center" wrapText="1"/>
    </xf>
    <xf numFmtId="0" fontId="10" fillId="2" borderId="72" xfId="2" applyFont="1" applyFill="1" applyBorder="1" applyAlignment="1">
      <alignment horizontal="left" vertical="center" wrapText="1" shrinkToFit="1"/>
    </xf>
    <xf numFmtId="0" fontId="10" fillId="2" borderId="72" xfId="2" applyFont="1" applyFill="1" applyBorder="1" applyAlignment="1">
      <alignment horizontal="left" vertical="center" shrinkToFit="1"/>
    </xf>
    <xf numFmtId="0" fontId="39" fillId="2" borderId="72" xfId="2" applyFont="1" applyFill="1" applyBorder="1" applyAlignment="1">
      <alignment horizontal="center" vertical="center" shrinkToFit="1"/>
    </xf>
    <xf numFmtId="0" fontId="23" fillId="0" borderId="45" xfId="2" applyFont="1" applyBorder="1" applyAlignment="1">
      <alignment horizontal="center" vertical="center" wrapText="1"/>
    </xf>
    <xf numFmtId="0" fontId="23" fillId="0" borderId="40" xfId="2" applyFont="1" applyBorder="1" applyAlignment="1">
      <alignment horizontal="center" vertical="center" wrapText="1"/>
    </xf>
    <xf numFmtId="0" fontId="23" fillId="0" borderId="46" xfId="2" applyFont="1" applyBorder="1" applyAlignment="1">
      <alignment horizontal="center" vertical="center" wrapText="1"/>
    </xf>
    <xf numFmtId="0" fontId="23" fillId="0" borderId="34" xfId="2" applyFont="1" applyBorder="1" applyAlignment="1">
      <alignment horizontal="center" vertical="center" wrapText="1"/>
    </xf>
    <xf numFmtId="0" fontId="23" fillId="0" borderId="0" xfId="2" applyFont="1" applyAlignment="1">
      <alignment horizontal="center" vertical="center" wrapText="1"/>
    </xf>
    <xf numFmtId="0" fontId="23" fillId="0" borderId="47" xfId="2" applyFont="1" applyBorder="1" applyAlignment="1">
      <alignment horizontal="center" vertical="center" wrapText="1"/>
    </xf>
    <xf numFmtId="0" fontId="23" fillId="0" borderId="36" xfId="2" applyFont="1" applyBorder="1" applyAlignment="1">
      <alignment horizontal="center" vertical="center" wrapText="1"/>
    </xf>
    <xf numFmtId="0" fontId="23" fillId="0" borderId="37" xfId="2" applyFont="1" applyBorder="1" applyAlignment="1">
      <alignment horizontal="center" vertical="center" wrapText="1"/>
    </xf>
    <xf numFmtId="0" fontId="23" fillId="0" borderId="48" xfId="2" applyFont="1" applyBorder="1" applyAlignment="1">
      <alignment horizontal="center" vertical="center" wrapText="1"/>
    </xf>
    <xf numFmtId="0" fontId="30" fillId="2" borderId="45" xfId="2" applyFont="1" applyFill="1" applyBorder="1" applyAlignment="1">
      <alignment vertical="top" wrapText="1"/>
    </xf>
    <xf numFmtId="0" fontId="30" fillId="2" borderId="40" xfId="2" applyFont="1" applyFill="1" applyBorder="1" applyAlignment="1">
      <alignment vertical="top" wrapText="1"/>
    </xf>
    <xf numFmtId="0" fontId="30" fillId="2" borderId="46" xfId="2" applyFont="1" applyFill="1" applyBorder="1" applyAlignment="1">
      <alignment vertical="top" wrapText="1"/>
    </xf>
    <xf numFmtId="0" fontId="30" fillId="2" borderId="34" xfId="2" applyFont="1" applyFill="1" applyBorder="1" applyAlignment="1">
      <alignment vertical="top" wrapText="1"/>
    </xf>
    <xf numFmtId="0" fontId="30" fillId="2" borderId="0" xfId="2" applyFont="1" applyFill="1" applyAlignment="1">
      <alignment vertical="top" wrapText="1"/>
    </xf>
    <xf numFmtId="0" fontId="30" fillId="2" borderId="47" xfId="2" applyFont="1" applyFill="1" applyBorder="1" applyAlignment="1">
      <alignment vertical="top" wrapText="1"/>
    </xf>
    <xf numFmtId="0" fontId="30" fillId="2" borderId="36" xfId="2" applyFont="1" applyFill="1" applyBorder="1" applyAlignment="1">
      <alignment vertical="top" wrapText="1"/>
    </xf>
    <xf numFmtId="0" fontId="30" fillId="2" borderId="37" xfId="2" applyFont="1" applyFill="1" applyBorder="1" applyAlignment="1">
      <alignment vertical="top" wrapText="1"/>
    </xf>
    <xf numFmtId="0" fontId="30" fillId="2" borderId="48" xfId="2" applyFont="1" applyFill="1" applyBorder="1" applyAlignment="1">
      <alignment vertical="top" wrapText="1"/>
    </xf>
    <xf numFmtId="0" fontId="25" fillId="2" borderId="0" xfId="2" applyFont="1" applyFill="1" applyAlignment="1">
      <alignment horizontal="center" vertical="center"/>
    </xf>
    <xf numFmtId="49" fontId="25" fillId="2" borderId="0" xfId="2" applyNumberFormat="1" applyFont="1" applyFill="1" applyAlignment="1">
      <alignment horizontal="center" vertical="center"/>
    </xf>
    <xf numFmtId="0" fontId="25" fillId="2" borderId="0" xfId="2" applyNumberFormat="1" applyFont="1" applyFill="1" applyAlignment="1">
      <alignment horizontal="center" vertical="center" shrinkToFit="1"/>
    </xf>
    <xf numFmtId="0" fontId="39" fillId="0" borderId="2" xfId="1" applyNumberFormat="1" applyFont="1" applyFill="1" applyBorder="1" applyAlignment="1">
      <alignment horizontal="center" shrinkToFit="1"/>
    </xf>
    <xf numFmtId="0" fontId="39" fillId="0" borderId="0" xfId="1" applyNumberFormat="1" applyFont="1" applyFill="1" applyBorder="1" applyAlignment="1">
      <alignment horizontal="center" shrinkToFit="1"/>
    </xf>
    <xf numFmtId="0" fontId="39" fillId="0" borderId="5" xfId="1" applyNumberFormat="1" applyFont="1" applyFill="1" applyBorder="1" applyAlignment="1">
      <alignment horizontal="center" shrinkToFit="1"/>
    </xf>
    <xf numFmtId="0" fontId="39" fillId="0" borderId="2" xfId="1" applyFont="1" applyBorder="1" applyAlignment="1">
      <alignment horizontal="center" shrinkToFit="1"/>
    </xf>
    <xf numFmtId="0" fontId="39" fillId="0" borderId="0" xfId="1" applyFont="1" applyAlignment="1">
      <alignment horizontal="center" shrinkToFit="1"/>
    </xf>
    <xf numFmtId="0" fontId="39" fillId="0" borderId="5" xfId="1" applyFont="1" applyBorder="1" applyAlignment="1">
      <alignment horizontal="center" shrinkToFit="1"/>
    </xf>
    <xf numFmtId="49" fontId="10" fillId="0" borderId="45" xfId="1" applyNumberFormat="1" applyFont="1" applyBorder="1" applyAlignment="1">
      <alignment horizontal="center" vertical="center" wrapText="1"/>
    </xf>
    <xf numFmtId="49" fontId="10" fillId="0" borderId="40" xfId="1" applyNumberFormat="1" applyFont="1" applyBorder="1" applyAlignment="1">
      <alignment horizontal="center" vertical="center"/>
    </xf>
    <xf numFmtId="49" fontId="10" fillId="0" borderId="69" xfId="1" applyNumberFormat="1" applyFont="1" applyBorder="1" applyAlignment="1">
      <alignment horizontal="center" vertical="center"/>
    </xf>
    <xf numFmtId="49" fontId="10" fillId="0" borderId="34" xfId="1" applyNumberFormat="1" applyFont="1" applyBorder="1" applyAlignment="1">
      <alignment horizontal="center" vertical="center"/>
    </xf>
    <xf numFmtId="49" fontId="10" fillId="0" borderId="0" xfId="1" applyNumberFormat="1" applyFont="1" applyBorder="1" applyAlignment="1">
      <alignment horizontal="center" vertical="center"/>
    </xf>
    <xf numFmtId="49" fontId="10" fillId="0" borderId="19" xfId="1" applyNumberFormat="1" applyFont="1" applyBorder="1" applyAlignment="1">
      <alignment horizontal="center" vertical="center"/>
    </xf>
    <xf numFmtId="49" fontId="10" fillId="0" borderId="36" xfId="1" applyNumberFormat="1" applyFont="1" applyBorder="1" applyAlignment="1">
      <alignment horizontal="center" vertical="center"/>
    </xf>
    <xf numFmtId="49" fontId="10" fillId="0" borderId="37" xfId="1" applyNumberFormat="1" applyFont="1" applyBorder="1" applyAlignment="1">
      <alignment horizontal="center" vertical="center"/>
    </xf>
    <xf numFmtId="49" fontId="10" fillId="0" borderId="38" xfId="1" applyNumberFormat="1" applyFont="1" applyBorder="1" applyAlignment="1">
      <alignment horizontal="center" vertical="center"/>
    </xf>
    <xf numFmtId="0" fontId="25" fillId="0" borderId="1" xfId="1" applyFont="1" applyBorder="1" applyAlignment="1">
      <alignment horizontal="center"/>
    </xf>
    <xf numFmtId="0" fontId="25" fillId="0" borderId="2" xfId="1" applyFont="1" applyBorder="1" applyAlignment="1">
      <alignment horizontal="center"/>
    </xf>
    <xf numFmtId="0" fontId="25" fillId="0" borderId="13" xfId="1" applyFont="1" applyBorder="1" applyAlignment="1">
      <alignment horizontal="center"/>
    </xf>
    <xf numFmtId="0" fontId="25" fillId="0" borderId="0" xfId="1" applyFont="1" applyBorder="1" applyAlignment="1">
      <alignment horizontal="center"/>
    </xf>
    <xf numFmtId="0" fontId="25" fillId="0" borderId="4" xfId="1" applyFont="1" applyBorder="1" applyAlignment="1">
      <alignment horizontal="center"/>
    </xf>
    <xf numFmtId="0" fontId="25" fillId="0" borderId="5" xfId="1" applyFont="1" applyBorder="1" applyAlignment="1">
      <alignment horizontal="center"/>
    </xf>
    <xf numFmtId="0" fontId="39" fillId="0" borderId="0" xfId="1" applyFont="1" applyBorder="1" applyAlignment="1">
      <alignment horizontal="center" shrinkToFit="1"/>
    </xf>
    <xf numFmtId="0" fontId="23" fillId="2" borderId="0" xfId="2" applyFont="1" applyFill="1" applyAlignment="1">
      <alignment vertical="top" wrapText="1"/>
    </xf>
    <xf numFmtId="0" fontId="23" fillId="2" borderId="37" xfId="2" applyFont="1" applyFill="1" applyBorder="1" applyAlignment="1">
      <alignment vertical="top" wrapText="1"/>
    </xf>
    <xf numFmtId="0" fontId="13" fillId="2" borderId="37" xfId="1" applyFont="1" applyFill="1" applyBorder="1" applyAlignment="1">
      <alignment vertical="center" wrapText="1"/>
    </xf>
    <xf numFmtId="49" fontId="17" fillId="0" borderId="45" xfId="1" applyNumberFormat="1" applyFont="1" applyFill="1" applyBorder="1" applyAlignment="1">
      <alignment horizontal="center" vertical="center"/>
    </xf>
    <xf numFmtId="49" fontId="17" fillId="0" borderId="40" xfId="1" applyNumberFormat="1" applyFont="1" applyFill="1" applyBorder="1" applyAlignment="1">
      <alignment horizontal="center" vertical="center"/>
    </xf>
    <xf numFmtId="49" fontId="17" fillId="0" borderId="46" xfId="1" applyNumberFormat="1" applyFont="1" applyFill="1" applyBorder="1" applyAlignment="1">
      <alignment horizontal="center" vertical="center"/>
    </xf>
    <xf numFmtId="49" fontId="17" fillId="0" borderId="34" xfId="1" applyNumberFormat="1" applyFont="1" applyFill="1" applyBorder="1" applyAlignment="1">
      <alignment horizontal="center" vertical="center"/>
    </xf>
    <xf numFmtId="49" fontId="17" fillId="0" borderId="0" xfId="1" applyNumberFormat="1" applyFont="1" applyFill="1" applyAlignment="1">
      <alignment horizontal="center" vertical="center"/>
    </xf>
    <xf numFmtId="49" fontId="17" fillId="0" borderId="47" xfId="1" applyNumberFormat="1" applyFont="1" applyFill="1" applyBorder="1" applyAlignment="1">
      <alignment horizontal="center" vertical="center"/>
    </xf>
    <xf numFmtId="49" fontId="17" fillId="0" borderId="36" xfId="1" applyNumberFormat="1" applyFont="1" applyFill="1" applyBorder="1" applyAlignment="1">
      <alignment horizontal="center" vertical="center"/>
    </xf>
    <xf numFmtId="49" fontId="17" fillId="0" borderId="37" xfId="1" applyNumberFormat="1" applyFont="1" applyFill="1" applyBorder="1" applyAlignment="1">
      <alignment horizontal="center" vertical="center"/>
    </xf>
    <xf numFmtId="49" fontId="17" fillId="0" borderId="48" xfId="1" applyNumberFormat="1" applyFont="1" applyFill="1" applyBorder="1" applyAlignment="1">
      <alignment horizontal="center" vertical="center"/>
    </xf>
    <xf numFmtId="0" fontId="25" fillId="0" borderId="1" xfId="1" applyFont="1" applyBorder="1" applyAlignment="1">
      <alignment horizontal="center" shrinkToFit="1"/>
    </xf>
    <xf numFmtId="0" fontId="25" fillId="0" borderId="2" xfId="1" applyFont="1" applyBorder="1" applyAlignment="1">
      <alignment horizontal="center" shrinkToFit="1"/>
    </xf>
    <xf numFmtId="0" fontId="25" fillId="0" borderId="13" xfId="1" applyFont="1" applyBorder="1" applyAlignment="1">
      <alignment horizontal="center" shrinkToFit="1"/>
    </xf>
    <xf numFmtId="0" fontId="25" fillId="0" borderId="0" xfId="1" applyFont="1" applyAlignment="1">
      <alignment horizontal="center" shrinkToFit="1"/>
    </xf>
    <xf numFmtId="0" fontId="25" fillId="0" borderId="4" xfId="1" applyFont="1" applyBorder="1" applyAlignment="1">
      <alignment horizontal="center" shrinkToFit="1"/>
    </xf>
    <xf numFmtId="0" fontId="25" fillId="0" borderId="5" xfId="1" applyFont="1" applyBorder="1" applyAlignment="1">
      <alignment horizontal="center" shrinkToFit="1"/>
    </xf>
    <xf numFmtId="49" fontId="17" fillId="2" borderId="45" xfId="2" applyNumberFormat="1" applyFont="1" applyFill="1" applyBorder="1" applyAlignment="1">
      <alignment horizontal="center" vertical="center"/>
    </xf>
    <xf numFmtId="49" fontId="17" fillId="2" borderId="40" xfId="2" applyNumberFormat="1" applyFont="1" applyFill="1" applyBorder="1" applyAlignment="1">
      <alignment horizontal="center" vertical="center"/>
    </xf>
    <xf numFmtId="49" fontId="17" fillId="2" borderId="46" xfId="2" applyNumberFormat="1" applyFont="1" applyFill="1" applyBorder="1" applyAlignment="1">
      <alignment horizontal="center" vertical="center"/>
    </xf>
    <xf numFmtId="0" fontId="17" fillId="0" borderId="2" xfId="1" applyFont="1" applyBorder="1" applyAlignment="1">
      <alignment horizontal="center" shrinkToFit="1"/>
    </xf>
    <xf numFmtId="0" fontId="25" fillId="0" borderId="0" xfId="1" applyFont="1" applyBorder="1" applyAlignment="1">
      <alignment horizontal="center" shrinkToFit="1"/>
    </xf>
    <xf numFmtId="49" fontId="17" fillId="0" borderId="0" xfId="1" applyNumberFormat="1" applyFont="1" applyBorder="1" applyAlignment="1">
      <alignment horizontal="center"/>
    </xf>
    <xf numFmtId="49" fontId="39" fillId="0" borderId="2" xfId="1" applyNumberFormat="1" applyFont="1" applyBorder="1" applyAlignment="1">
      <alignment horizontal="center" shrinkToFit="1"/>
    </xf>
    <xf numFmtId="49" fontId="39" fillId="0" borderId="0" xfId="1" applyNumberFormat="1" applyFont="1" applyBorder="1" applyAlignment="1">
      <alignment horizontal="center" shrinkToFit="1"/>
    </xf>
    <xf numFmtId="49" fontId="39" fillId="0" borderId="5" xfId="1" applyNumberFormat="1" applyFont="1" applyBorder="1" applyAlignment="1">
      <alignment horizontal="center" shrinkToFit="1"/>
    </xf>
    <xf numFmtId="49" fontId="17" fillId="0" borderId="2" xfId="1" applyNumberFormat="1" applyFont="1" applyFill="1" applyBorder="1" applyAlignment="1">
      <alignment horizontal="center" shrinkToFit="1"/>
    </xf>
    <xf numFmtId="49" fontId="17" fillId="0" borderId="0" xfId="1" applyNumberFormat="1" applyFont="1" applyFill="1" applyBorder="1" applyAlignment="1">
      <alignment horizontal="center" shrinkToFit="1"/>
    </xf>
    <xf numFmtId="49" fontId="17" fillId="0" borderId="5" xfId="1" applyNumberFormat="1" applyFont="1" applyFill="1" applyBorder="1" applyAlignment="1">
      <alignment horizontal="center" shrinkToFit="1"/>
    </xf>
    <xf numFmtId="49" fontId="17" fillId="2" borderId="45" xfId="1" applyNumberFormat="1" applyFont="1" applyFill="1" applyBorder="1" applyAlignment="1">
      <alignment horizontal="center" vertical="center" wrapText="1" shrinkToFit="1"/>
    </xf>
    <xf numFmtId="49" fontId="17" fillId="2" borderId="40" xfId="1" applyNumberFormat="1" applyFont="1" applyFill="1" applyBorder="1" applyAlignment="1">
      <alignment horizontal="center" vertical="center" shrinkToFit="1"/>
    </xf>
    <xf numFmtId="49" fontId="17" fillId="2" borderId="69" xfId="1" applyNumberFormat="1" applyFont="1" applyFill="1" applyBorder="1" applyAlignment="1">
      <alignment horizontal="center" vertical="center" shrinkToFit="1"/>
    </xf>
    <xf numFmtId="49" fontId="17" fillId="2" borderId="34" xfId="1" applyNumberFormat="1" applyFont="1" applyFill="1" applyBorder="1" applyAlignment="1">
      <alignment horizontal="center" vertical="center" shrinkToFit="1"/>
    </xf>
    <xf numFmtId="49" fontId="17" fillId="2" borderId="0" xfId="1" applyNumberFormat="1" applyFont="1" applyFill="1" applyBorder="1" applyAlignment="1">
      <alignment horizontal="center" vertical="center" shrinkToFit="1"/>
    </xf>
    <xf numFmtId="49" fontId="17" fillId="2" borderId="19" xfId="1" applyNumberFormat="1" applyFont="1" applyFill="1" applyBorder="1" applyAlignment="1">
      <alignment horizontal="center" vertical="center" shrinkToFit="1"/>
    </xf>
    <xf numFmtId="49" fontId="17" fillId="2" borderId="36" xfId="1" applyNumberFormat="1" applyFont="1" applyFill="1" applyBorder="1" applyAlignment="1">
      <alignment horizontal="center" vertical="center" shrinkToFit="1"/>
    </xf>
    <xf numFmtId="49" fontId="17" fillId="2" borderId="37" xfId="1" applyNumberFormat="1" applyFont="1" applyFill="1" applyBorder="1" applyAlignment="1">
      <alignment horizontal="center" vertical="center" shrinkToFit="1"/>
    </xf>
    <xf numFmtId="49" fontId="17" fillId="2" borderId="38" xfId="1" applyNumberFormat="1" applyFont="1" applyFill="1" applyBorder="1" applyAlignment="1">
      <alignment horizontal="center" vertical="center" shrinkToFit="1"/>
    </xf>
    <xf numFmtId="0" fontId="25" fillId="0" borderId="1" xfId="1" applyFont="1" applyFill="1" applyBorder="1" applyAlignment="1">
      <alignment horizontal="center" shrinkToFit="1"/>
    </xf>
    <xf numFmtId="0" fontId="25" fillId="0" borderId="13" xfId="1" applyFont="1" applyFill="1" applyBorder="1" applyAlignment="1">
      <alignment horizontal="center" shrinkToFit="1"/>
    </xf>
    <xf numFmtId="0" fontId="25" fillId="0" borderId="4" xfId="1" applyFont="1" applyFill="1" applyBorder="1" applyAlignment="1">
      <alignment horizontal="center" shrinkToFit="1"/>
    </xf>
    <xf numFmtId="49" fontId="17" fillId="0" borderId="3" xfId="1" applyNumberFormat="1" applyFont="1" applyFill="1" applyBorder="1" applyAlignment="1">
      <alignment horizontal="center" wrapText="1"/>
    </xf>
    <xf numFmtId="49" fontId="17" fillId="0" borderId="19" xfId="1" applyNumberFormat="1" applyFont="1" applyFill="1" applyBorder="1" applyAlignment="1">
      <alignment horizontal="center" wrapText="1"/>
    </xf>
    <xf numFmtId="49" fontId="17" fillId="0" borderId="6" xfId="1" applyNumberFormat="1" applyFont="1" applyFill="1" applyBorder="1" applyAlignment="1">
      <alignment horizontal="center" wrapText="1"/>
    </xf>
    <xf numFmtId="49" fontId="17" fillId="2" borderId="0" xfId="1" applyNumberFormat="1" applyFont="1" applyFill="1" applyBorder="1">
      <alignment vertical="center"/>
    </xf>
    <xf numFmtId="49" fontId="10" fillId="2" borderId="0" xfId="1" applyNumberFormat="1" applyFont="1" applyFill="1" applyBorder="1" applyAlignment="1">
      <alignment vertical="top" wrapText="1"/>
    </xf>
    <xf numFmtId="0" fontId="17" fillId="0" borderId="3" xfId="1" applyFont="1" applyBorder="1" applyAlignment="1">
      <alignment horizontal="center" shrinkToFit="1"/>
    </xf>
    <xf numFmtId="0" fontId="17" fillId="0" borderId="0" xfId="1" applyFont="1" applyBorder="1" applyAlignment="1">
      <alignment horizontal="center" shrinkToFit="1"/>
    </xf>
    <xf numFmtId="0" fontId="17" fillId="0" borderId="19" xfId="1" applyFont="1" applyBorder="1" applyAlignment="1">
      <alignment horizontal="center" shrinkToFit="1"/>
    </xf>
    <xf numFmtId="0" fontId="17" fillId="0" borderId="5" xfId="1" applyFont="1" applyBorder="1" applyAlignment="1">
      <alignment horizontal="center" shrinkToFit="1"/>
    </xf>
    <xf numFmtId="0" fontId="17" fillId="0" borderId="6" xfId="1" applyFont="1" applyBorder="1" applyAlignment="1">
      <alignment horizontal="center" shrinkToFit="1"/>
    </xf>
    <xf numFmtId="49" fontId="17" fillId="2" borderId="40" xfId="1" applyNumberFormat="1" applyFont="1" applyFill="1" applyBorder="1" applyAlignment="1">
      <alignment horizontal="center" vertical="center" wrapText="1" shrinkToFit="1"/>
    </xf>
    <xf numFmtId="49" fontId="17" fillId="2" borderId="69" xfId="1" applyNumberFormat="1" applyFont="1" applyFill="1" applyBorder="1" applyAlignment="1">
      <alignment horizontal="center" vertical="center" wrapText="1" shrinkToFit="1"/>
    </xf>
    <xf numFmtId="49" fontId="17" fillId="2" borderId="34" xfId="1" applyNumberFormat="1" applyFont="1" applyFill="1" applyBorder="1" applyAlignment="1">
      <alignment horizontal="center" vertical="center" wrapText="1" shrinkToFit="1"/>
    </xf>
    <xf numFmtId="49" fontId="17" fillId="2" borderId="0" xfId="1" applyNumberFormat="1" applyFont="1" applyFill="1" applyBorder="1" applyAlignment="1">
      <alignment horizontal="center" vertical="center" wrapText="1" shrinkToFit="1"/>
    </xf>
    <xf numFmtId="49" fontId="17" fillId="2" borderId="19" xfId="1" applyNumberFormat="1" applyFont="1" applyFill="1" applyBorder="1" applyAlignment="1">
      <alignment horizontal="center" vertical="center" wrapText="1" shrinkToFit="1"/>
    </xf>
    <xf numFmtId="49" fontId="17" fillId="2" borderId="36" xfId="1" applyNumberFormat="1" applyFont="1" applyFill="1" applyBorder="1" applyAlignment="1">
      <alignment horizontal="center" vertical="center" wrapText="1" shrinkToFit="1"/>
    </xf>
    <xf numFmtId="49" fontId="17" fillId="2" borderId="37" xfId="1" applyNumberFormat="1" applyFont="1" applyFill="1" applyBorder="1" applyAlignment="1">
      <alignment horizontal="center" vertical="center" wrapText="1" shrinkToFit="1"/>
    </xf>
    <xf numFmtId="49" fontId="17" fillId="2" borderId="38" xfId="1" applyNumberFormat="1" applyFont="1" applyFill="1" applyBorder="1" applyAlignment="1">
      <alignment horizontal="center" vertical="center" wrapText="1" shrinkToFit="1"/>
    </xf>
    <xf numFmtId="49" fontId="17" fillId="0" borderId="2" xfId="1" applyNumberFormat="1" applyFont="1" applyFill="1" applyBorder="1" applyAlignment="1">
      <alignment horizontal="center"/>
    </xf>
    <xf numFmtId="49" fontId="17" fillId="0" borderId="0" xfId="1" applyNumberFormat="1" applyFont="1" applyFill="1" applyBorder="1" applyAlignment="1">
      <alignment horizontal="center"/>
    </xf>
    <xf numFmtId="49" fontId="17" fillId="0" borderId="5" xfId="1" applyNumberFormat="1" applyFont="1" applyFill="1" applyBorder="1" applyAlignment="1">
      <alignment horizontal="center"/>
    </xf>
    <xf numFmtId="0" fontId="2" fillId="7" borderId="0" xfId="1" applyFont="1" applyFill="1" applyAlignment="1">
      <alignment horizontal="center" vertical="center" wrapText="1"/>
    </xf>
    <xf numFmtId="49" fontId="36" fillId="5" borderId="45" xfId="1" applyNumberFormat="1" applyFont="1" applyFill="1" applyBorder="1" applyAlignment="1">
      <alignment horizontal="center" vertical="center"/>
    </xf>
    <xf numFmtId="49" fontId="36" fillId="5" borderId="40" xfId="1" applyNumberFormat="1" applyFont="1" applyFill="1" applyBorder="1" applyAlignment="1">
      <alignment horizontal="center" vertical="center"/>
    </xf>
    <xf numFmtId="49" fontId="36" fillId="5" borderId="46" xfId="1" applyNumberFormat="1" applyFont="1" applyFill="1" applyBorder="1" applyAlignment="1">
      <alignment horizontal="center" vertical="center"/>
    </xf>
    <xf numFmtId="49" fontId="36" fillId="5" borderId="34" xfId="1" applyNumberFormat="1" applyFont="1" applyFill="1" applyBorder="1" applyAlignment="1">
      <alignment horizontal="center" vertical="center"/>
    </xf>
    <xf numFmtId="49" fontId="36" fillId="5" borderId="0" xfId="1" applyNumberFormat="1" applyFont="1" applyFill="1" applyAlignment="1">
      <alignment horizontal="center" vertical="center"/>
    </xf>
    <xf numFmtId="49" fontId="36" fillId="5" borderId="47" xfId="1" applyNumberFormat="1" applyFont="1" applyFill="1" applyBorder="1" applyAlignment="1">
      <alignment horizontal="center" vertical="center"/>
    </xf>
    <xf numFmtId="49" fontId="36" fillId="5" borderId="65" xfId="1" applyNumberFormat="1" applyFont="1" applyFill="1" applyBorder="1" applyAlignment="1">
      <alignment horizontal="center" vertical="center"/>
    </xf>
    <xf numFmtId="49" fontId="36" fillId="5" borderId="16" xfId="1" applyNumberFormat="1" applyFont="1" applyFill="1" applyBorder="1" applyAlignment="1">
      <alignment horizontal="center" vertical="center"/>
    </xf>
    <xf numFmtId="49" fontId="36" fillId="5" borderId="66" xfId="1" applyNumberFormat="1" applyFont="1" applyFill="1" applyBorder="1" applyAlignment="1">
      <alignment horizontal="center" vertical="center"/>
    </xf>
    <xf numFmtId="49" fontId="17" fillId="2" borderId="0" xfId="1" applyNumberFormat="1" applyFont="1" applyFill="1" applyAlignment="1">
      <alignment horizontal="left" vertical="center" shrinkToFit="1"/>
    </xf>
    <xf numFmtId="49" fontId="35" fillId="2" borderId="0" xfId="1" applyNumberFormat="1" applyFont="1" applyFill="1" applyAlignment="1">
      <alignment horizontal="left" vertical="center" wrapText="1"/>
    </xf>
    <xf numFmtId="49" fontId="23" fillId="2" borderId="0" xfId="1" applyNumberFormat="1" applyFont="1" applyFill="1" applyAlignment="1">
      <alignment horizontal="left" vertical="center" wrapText="1"/>
    </xf>
    <xf numFmtId="49" fontId="17" fillId="2" borderId="67" xfId="1" applyNumberFormat="1" applyFont="1" applyFill="1" applyBorder="1" applyAlignment="1">
      <alignment horizontal="center" vertical="center"/>
    </xf>
    <xf numFmtId="49" fontId="17" fillId="2" borderId="8" xfId="1" applyNumberFormat="1" applyFont="1" applyFill="1" applyBorder="1" applyAlignment="1">
      <alignment horizontal="center" vertical="center"/>
    </xf>
    <xf numFmtId="49" fontId="17" fillId="2" borderId="68" xfId="1" applyNumberFormat="1" applyFont="1" applyFill="1" applyBorder="1" applyAlignment="1">
      <alignment horizontal="center" vertical="center"/>
    </xf>
    <xf numFmtId="49" fontId="17" fillId="2" borderId="34" xfId="1" applyNumberFormat="1" applyFont="1" applyFill="1" applyBorder="1" applyAlignment="1">
      <alignment horizontal="center" vertical="center"/>
    </xf>
    <xf numFmtId="49" fontId="17" fillId="2" borderId="0" xfId="1" applyNumberFormat="1" applyFont="1" applyFill="1" applyBorder="1" applyAlignment="1">
      <alignment horizontal="center" vertical="center"/>
    </xf>
    <xf numFmtId="49" fontId="17" fillId="2" borderId="47" xfId="1" applyNumberFormat="1" applyFont="1" applyFill="1" applyBorder="1" applyAlignment="1">
      <alignment horizontal="center" vertical="center"/>
    </xf>
    <xf numFmtId="49" fontId="17" fillId="2" borderId="36" xfId="1" applyNumberFormat="1" applyFont="1" applyFill="1" applyBorder="1" applyAlignment="1">
      <alignment horizontal="center" vertical="center"/>
    </xf>
    <xf numFmtId="49" fontId="17" fillId="2" borderId="37" xfId="1" applyNumberFormat="1" applyFont="1" applyFill="1" applyBorder="1" applyAlignment="1">
      <alignment horizontal="center" vertical="center"/>
    </xf>
    <xf numFmtId="49" fontId="17" fillId="2" borderId="48" xfId="1" applyNumberFormat="1" applyFont="1" applyFill="1" applyBorder="1" applyAlignment="1">
      <alignment horizontal="center" vertical="center"/>
    </xf>
    <xf numFmtId="0" fontId="17" fillId="0" borderId="2" xfId="1" applyFont="1" applyFill="1" applyBorder="1" applyAlignment="1">
      <alignment horizontal="center" shrinkToFit="1"/>
    </xf>
    <xf numFmtId="0" fontId="17" fillId="0" borderId="3" xfId="1" applyFont="1" applyFill="1" applyBorder="1" applyAlignment="1">
      <alignment horizontal="center" shrinkToFit="1"/>
    </xf>
    <xf numFmtId="0" fontId="17" fillId="0" borderId="0" xfId="1" applyFont="1" applyFill="1" applyBorder="1" applyAlignment="1">
      <alignment horizontal="center" shrinkToFit="1"/>
    </xf>
    <xf numFmtId="0" fontId="17" fillId="0" borderId="19" xfId="1" applyFont="1" applyFill="1" applyBorder="1" applyAlignment="1">
      <alignment horizontal="center" shrinkToFit="1"/>
    </xf>
    <xf numFmtId="0" fontId="17" fillId="0" borderId="5" xfId="1" applyFont="1" applyFill="1" applyBorder="1" applyAlignment="1">
      <alignment horizontal="center" shrinkToFit="1"/>
    </xf>
    <xf numFmtId="0" fontId="17" fillId="0" borderId="6" xfId="1" applyFont="1" applyFill="1" applyBorder="1" applyAlignment="1">
      <alignment horizontal="center" shrinkToFit="1"/>
    </xf>
    <xf numFmtId="49" fontId="17" fillId="2" borderId="34" xfId="1" applyNumberFormat="1" applyFont="1" applyFill="1" applyBorder="1" applyAlignment="1">
      <alignment horizontal="left" vertical="top" wrapText="1" indent="1"/>
    </xf>
    <xf numFmtId="49" fontId="17" fillId="2" borderId="0" xfId="1" applyNumberFormat="1" applyFont="1" applyFill="1" applyBorder="1" applyAlignment="1">
      <alignment horizontal="left" vertical="top" wrapText="1" indent="1"/>
    </xf>
    <xf numFmtId="49" fontId="17" fillId="2" borderId="2" xfId="1" applyNumberFormat="1" applyFont="1" applyFill="1" applyBorder="1" applyAlignment="1">
      <alignment horizontal="left" vertical="top" wrapText="1" indent="1"/>
    </xf>
    <xf numFmtId="49" fontId="23" fillId="2" borderId="34" xfId="1" applyNumberFormat="1" applyFont="1" applyFill="1" applyBorder="1" applyAlignment="1">
      <alignment horizontal="left" vertical="center" wrapText="1" indent="1"/>
    </xf>
    <xf numFmtId="49" fontId="23" fillId="2" borderId="0" xfId="1" applyNumberFormat="1" applyFont="1" applyFill="1" applyBorder="1" applyAlignment="1">
      <alignment horizontal="left" vertical="center" wrapText="1" indent="1"/>
    </xf>
    <xf numFmtId="49" fontId="23" fillId="2" borderId="16" xfId="1" applyNumberFormat="1" applyFont="1" applyFill="1" applyBorder="1" applyAlignment="1">
      <alignment horizontal="left" vertical="center" wrapText="1" indent="1"/>
    </xf>
    <xf numFmtId="49" fontId="23" fillId="2" borderId="66" xfId="1" applyNumberFormat="1" applyFont="1" applyFill="1" applyBorder="1" applyAlignment="1">
      <alignment horizontal="left" vertical="center" wrapText="1" indent="1"/>
    </xf>
    <xf numFmtId="49" fontId="17" fillId="2" borderId="34" xfId="1" applyNumberFormat="1" applyFont="1" applyFill="1" applyBorder="1" applyAlignment="1">
      <alignment horizontal="center" vertical="center" wrapText="1"/>
    </xf>
    <xf numFmtId="49" fontId="17" fillId="2" borderId="45" xfId="1" applyNumberFormat="1" applyFont="1" applyFill="1" applyBorder="1" applyAlignment="1">
      <alignment horizontal="center" vertical="center" wrapText="1"/>
    </xf>
    <xf numFmtId="49" fontId="17" fillId="2" borderId="40" xfId="1" applyNumberFormat="1" applyFont="1" applyFill="1" applyBorder="1" applyAlignment="1">
      <alignment horizontal="center" vertical="center" wrapText="1"/>
    </xf>
    <xf numFmtId="49" fontId="17" fillId="2" borderId="69" xfId="1" applyNumberFormat="1" applyFont="1" applyFill="1" applyBorder="1" applyAlignment="1">
      <alignment horizontal="center" vertical="center" wrapText="1"/>
    </xf>
    <xf numFmtId="49" fontId="17" fillId="2" borderId="0" xfId="1" applyNumberFormat="1" applyFont="1" applyFill="1" applyBorder="1" applyAlignment="1">
      <alignment horizontal="center" vertical="center" wrapText="1"/>
    </xf>
    <xf numFmtId="49" fontId="17" fillId="2" borderId="19" xfId="1" applyNumberFormat="1" applyFont="1" applyFill="1" applyBorder="1" applyAlignment="1">
      <alignment horizontal="center" vertical="center" wrapText="1"/>
    </xf>
    <xf numFmtId="49" fontId="17" fillId="2" borderId="36" xfId="1" applyNumberFormat="1" applyFont="1" applyFill="1" applyBorder="1" applyAlignment="1">
      <alignment horizontal="center" vertical="center" wrapText="1"/>
    </xf>
    <xf numFmtId="49" fontId="17" fillId="2" borderId="37"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wrapText="1"/>
    </xf>
    <xf numFmtId="49" fontId="17" fillId="0" borderId="3" xfId="1" applyNumberFormat="1" applyFont="1" applyFill="1" applyBorder="1" applyAlignment="1">
      <alignment horizontal="center" shrinkToFit="1"/>
    </xf>
    <xf numFmtId="49" fontId="17" fillId="0" borderId="19" xfId="1" applyNumberFormat="1" applyFont="1" applyFill="1" applyBorder="1" applyAlignment="1">
      <alignment horizontal="center" shrinkToFit="1"/>
    </xf>
    <xf numFmtId="49" fontId="17" fillId="0" borderId="6" xfId="1" applyNumberFormat="1" applyFont="1" applyFill="1" applyBorder="1" applyAlignment="1">
      <alignment horizontal="center" shrinkToFit="1"/>
    </xf>
    <xf numFmtId="0" fontId="25" fillId="0" borderId="2" xfId="1" applyFont="1" applyFill="1" applyBorder="1" applyAlignment="1">
      <alignment horizontal="center" shrinkToFit="1"/>
    </xf>
    <xf numFmtId="0" fontId="25" fillId="0" borderId="0" xfId="1" applyFont="1" applyFill="1" applyBorder="1" applyAlignment="1">
      <alignment horizontal="center" shrinkToFit="1"/>
    </xf>
    <xf numFmtId="0" fontId="25" fillId="0" borderId="5" xfId="1" applyFont="1" applyFill="1" applyBorder="1" applyAlignment="1">
      <alignment horizontal="center" shrinkToFit="1"/>
    </xf>
    <xf numFmtId="0" fontId="21" fillId="0" borderId="60" xfId="2" applyFont="1" applyBorder="1" applyAlignment="1">
      <alignment horizontal="center" vertical="center"/>
    </xf>
    <xf numFmtId="0" fontId="21" fillId="0" borderId="61" xfId="2" applyFont="1" applyBorder="1" applyAlignment="1">
      <alignment horizontal="center" vertical="center"/>
    </xf>
    <xf numFmtId="0" fontId="21" fillId="0" borderId="59" xfId="2" applyNumberFormat="1" applyFont="1" applyBorder="1" applyAlignment="1">
      <alignment horizontal="center" vertical="center"/>
    </xf>
    <xf numFmtId="0" fontId="21" fillId="0" borderId="60" xfId="2" applyNumberFormat="1" applyFont="1" applyBorder="1" applyAlignment="1">
      <alignment horizontal="center" vertical="center"/>
    </xf>
    <xf numFmtId="0" fontId="21" fillId="0" borderId="62" xfId="2" applyNumberFormat="1" applyFont="1" applyBorder="1" applyAlignment="1">
      <alignment horizontal="center" vertical="center"/>
    </xf>
    <xf numFmtId="0" fontId="21" fillId="0" borderId="61" xfId="2" applyNumberFormat="1" applyFont="1" applyBorder="1" applyAlignment="1">
      <alignment horizontal="center" vertical="center"/>
    </xf>
    <xf numFmtId="0" fontId="4" fillId="0" borderId="0" xfId="3" applyFont="1" applyFill="1" applyBorder="1" applyAlignment="1">
      <alignment horizontal="center" vertical="top"/>
    </xf>
    <xf numFmtId="0" fontId="25" fillId="0" borderId="73" xfId="3" applyFont="1" applyFill="1" applyBorder="1" applyAlignment="1">
      <alignment horizontal="center" vertical="center" shrinkToFit="1"/>
    </xf>
    <xf numFmtId="0" fontId="25" fillId="0" borderId="74" xfId="3" applyFont="1" applyFill="1" applyBorder="1" applyAlignment="1">
      <alignment horizontal="center" vertical="center" shrinkToFit="1"/>
    </xf>
    <xf numFmtId="0" fontId="25" fillId="0" borderId="75" xfId="3" applyFont="1" applyFill="1" applyBorder="1" applyAlignment="1">
      <alignment horizontal="center" vertical="center" shrinkToFit="1"/>
    </xf>
    <xf numFmtId="0" fontId="21" fillId="0" borderId="0" xfId="3" applyFont="1" applyFill="1" applyBorder="1" applyAlignment="1">
      <alignment horizontal="left" vertical="center" shrinkToFit="1"/>
    </xf>
    <xf numFmtId="0" fontId="21" fillId="0" borderId="0" xfId="3" applyFont="1" applyFill="1" applyBorder="1" applyAlignment="1">
      <alignment horizontal="center" vertical="center"/>
    </xf>
    <xf numFmtId="0" fontId="21" fillId="0" borderId="35" xfId="2" applyFont="1" applyBorder="1" applyAlignment="1">
      <alignment horizontal="center" vertical="center"/>
    </xf>
    <xf numFmtId="0" fontId="21" fillId="0" borderId="58" xfId="2" applyFont="1" applyBorder="1" applyAlignment="1">
      <alignment horizontal="center" vertical="center"/>
    </xf>
    <xf numFmtId="0" fontId="21" fillId="0" borderId="35" xfId="2" applyFont="1" applyBorder="1" applyAlignment="1">
      <alignment horizontal="center" vertical="center" wrapText="1"/>
    </xf>
    <xf numFmtId="0" fontId="21" fillId="0" borderId="59" xfId="2" applyFont="1" applyBorder="1" applyAlignment="1">
      <alignment horizontal="center" vertical="center"/>
    </xf>
    <xf numFmtId="49" fontId="25" fillId="0" borderId="45" xfId="2" applyNumberFormat="1" applyFont="1" applyFill="1" applyBorder="1" applyAlignment="1">
      <alignment horizontal="center" vertical="center"/>
    </xf>
    <xf numFmtId="49" fontId="25" fillId="0" borderId="40" xfId="2" applyNumberFormat="1" applyFont="1" applyFill="1" applyBorder="1" applyAlignment="1">
      <alignment horizontal="center" vertical="center"/>
    </xf>
    <xf numFmtId="49" fontId="25" fillId="0" borderId="94" xfId="2" applyNumberFormat="1" applyFont="1" applyFill="1" applyBorder="1" applyAlignment="1">
      <alignment horizontal="center" vertical="center"/>
    </xf>
    <xf numFmtId="49" fontId="25" fillId="0" borderId="36" xfId="2" applyNumberFormat="1" applyFont="1" applyFill="1" applyBorder="1" applyAlignment="1">
      <alignment horizontal="center" vertical="center"/>
    </xf>
    <xf numFmtId="49" fontId="25" fillId="0" borderId="37" xfId="2" applyNumberFormat="1" applyFont="1" applyFill="1" applyBorder="1" applyAlignment="1">
      <alignment horizontal="center" vertical="center"/>
    </xf>
    <xf numFmtId="49" fontId="25" fillId="0" borderId="95" xfId="2" applyNumberFormat="1" applyFont="1" applyFill="1" applyBorder="1" applyAlignment="1">
      <alignment horizontal="center" vertical="center"/>
    </xf>
    <xf numFmtId="49" fontId="25" fillId="0" borderId="96" xfId="2" applyNumberFormat="1" applyFont="1" applyFill="1" applyBorder="1" applyAlignment="1">
      <alignment horizontal="center" vertical="center"/>
    </xf>
    <xf numFmtId="49" fontId="25" fillId="0" borderId="80" xfId="2" applyNumberFormat="1" applyFont="1" applyFill="1" applyBorder="1" applyAlignment="1">
      <alignment horizontal="center" vertical="center"/>
    </xf>
    <xf numFmtId="49" fontId="25" fillId="0" borderId="97" xfId="2" applyNumberFormat="1" applyFont="1" applyFill="1" applyBorder="1" applyAlignment="1">
      <alignment horizontal="center" vertical="center"/>
    </xf>
    <xf numFmtId="0" fontId="15" fillId="0" borderId="35" xfId="2" applyFont="1" applyFill="1" applyBorder="1" applyAlignment="1">
      <alignment horizontal="center" vertical="center" wrapText="1"/>
    </xf>
    <xf numFmtId="0" fontId="25" fillId="0" borderId="34" xfId="2" applyFont="1" applyBorder="1" applyAlignment="1">
      <alignment horizontal="left" vertical="center" wrapText="1"/>
    </xf>
    <xf numFmtId="0" fontId="25" fillId="0" borderId="7" xfId="2" applyFont="1" applyBorder="1" applyAlignment="1">
      <alignment horizontal="left" vertical="center" wrapText="1"/>
    </xf>
    <xf numFmtId="0" fontId="25" fillId="0" borderId="8" xfId="2" applyFont="1" applyBorder="1" applyAlignment="1">
      <alignment horizontal="left" vertical="center" wrapText="1"/>
    </xf>
    <xf numFmtId="0" fontId="25" fillId="0" borderId="9" xfId="2" applyFont="1" applyBorder="1" applyAlignment="1">
      <alignment horizontal="left" vertical="center" wrapText="1"/>
    </xf>
    <xf numFmtId="0" fontId="25" fillId="0" borderId="15" xfId="2" applyFont="1" applyBorder="1" applyAlignment="1">
      <alignment horizontal="left" vertical="center" wrapText="1"/>
    </xf>
    <xf numFmtId="0" fontId="25" fillId="0" borderId="16" xfId="2" applyFont="1" applyBorder="1" applyAlignment="1">
      <alignment horizontal="left" vertical="center" wrapText="1"/>
    </xf>
    <xf numFmtId="0" fontId="25" fillId="0" borderId="17" xfId="2" applyFont="1" applyBorder="1" applyAlignment="1">
      <alignment horizontal="left" vertical="center" wrapText="1"/>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0" xfId="3" applyNumberFormat="1" applyFont="1" applyFill="1" applyAlignment="1">
      <alignment horizontal="center" vertical="center"/>
    </xf>
    <xf numFmtId="0" fontId="21" fillId="0" borderId="0" xfId="3" applyFont="1" applyFill="1" applyAlignment="1">
      <alignment horizontal="center" vertical="center"/>
    </xf>
    <xf numFmtId="0" fontId="5" fillId="0" borderId="0" xfId="3" quotePrefix="1" applyFont="1" applyFill="1" applyBorder="1" applyAlignment="1">
      <alignment horizontal="left" vertical="center"/>
    </xf>
    <xf numFmtId="0" fontId="19" fillId="0" borderId="0" xfId="3" applyFont="1" applyFill="1" applyBorder="1" applyAlignment="1">
      <alignment horizontal="center" vertical="center"/>
    </xf>
    <xf numFmtId="0" fontId="15" fillId="0" borderId="1" xfId="2" applyFont="1" applyBorder="1" applyAlignment="1">
      <alignment horizontal="left" vertical="top" wrapText="1"/>
    </xf>
    <xf numFmtId="0" fontId="15" fillId="0" borderId="2" xfId="2" applyFont="1" applyBorder="1" applyAlignment="1">
      <alignment horizontal="left" vertical="top" wrapText="1"/>
    </xf>
    <xf numFmtId="0" fontId="15" fillId="0" borderId="3" xfId="2" applyFont="1" applyBorder="1" applyAlignment="1">
      <alignment horizontal="left" vertical="top" wrapText="1"/>
    </xf>
    <xf numFmtId="0" fontId="15" fillId="0" borderId="13" xfId="2" applyFont="1" applyBorder="1" applyAlignment="1">
      <alignment horizontal="left" vertical="top" wrapText="1"/>
    </xf>
    <xf numFmtId="0" fontId="15" fillId="0" borderId="0" xfId="2" applyFont="1" applyBorder="1" applyAlignment="1">
      <alignment horizontal="left" vertical="top" wrapText="1"/>
    </xf>
    <xf numFmtId="0" fontId="15" fillId="0" borderId="19" xfId="2" applyFont="1" applyBorder="1" applyAlignment="1">
      <alignment horizontal="left" vertical="top" wrapText="1"/>
    </xf>
    <xf numFmtId="0" fontId="15" fillId="0" borderId="4" xfId="2" applyFont="1" applyBorder="1" applyAlignment="1">
      <alignment horizontal="left" vertical="top" wrapText="1"/>
    </xf>
    <xf numFmtId="0" fontId="15" fillId="0" borderId="5" xfId="2" applyFont="1" applyBorder="1" applyAlignment="1">
      <alignment horizontal="left" vertical="top" wrapText="1"/>
    </xf>
    <xf numFmtId="0" fontId="15" fillId="0" borderId="6" xfId="2" applyFont="1" applyBorder="1" applyAlignment="1">
      <alignment horizontal="left" vertical="top" wrapText="1"/>
    </xf>
    <xf numFmtId="14" fontId="47" fillId="6" borderId="50" xfId="2" applyNumberFormat="1" applyFont="1" applyFill="1" applyBorder="1" applyAlignment="1">
      <alignment horizontal="left" vertical="center" wrapText="1"/>
    </xf>
    <xf numFmtId="14" fontId="47" fillId="6" borderId="51" xfId="2" applyNumberFormat="1" applyFont="1" applyFill="1" applyBorder="1" applyAlignment="1">
      <alignment horizontal="left" vertical="center" wrapText="1"/>
    </xf>
    <xf numFmtId="14" fontId="47" fillId="6" borderId="52" xfId="2" applyNumberFormat="1" applyFont="1" applyFill="1" applyBorder="1" applyAlignment="1">
      <alignment horizontal="left" vertical="center" wrapText="1"/>
    </xf>
    <xf numFmtId="14" fontId="47" fillId="6" borderId="53" xfId="2" applyNumberFormat="1" applyFont="1" applyFill="1" applyBorder="1" applyAlignment="1">
      <alignment horizontal="left" vertical="center" wrapText="1"/>
    </xf>
    <xf numFmtId="14" fontId="47" fillId="6" borderId="0" xfId="2" applyNumberFormat="1" applyFont="1" applyFill="1" applyBorder="1" applyAlignment="1">
      <alignment horizontal="left" vertical="center" wrapText="1"/>
    </xf>
    <xf numFmtId="14" fontId="47" fillId="6" borderId="54" xfId="2" applyNumberFormat="1" applyFont="1" applyFill="1" applyBorder="1" applyAlignment="1">
      <alignment horizontal="left" vertical="center" wrapText="1"/>
    </xf>
    <xf numFmtId="14" fontId="47" fillId="6" borderId="55" xfId="2" applyNumberFormat="1" applyFont="1" applyFill="1" applyBorder="1" applyAlignment="1">
      <alignment horizontal="left" vertical="center" wrapText="1"/>
    </xf>
    <xf numFmtId="14" fontId="47" fillId="6" borderId="56" xfId="2" applyNumberFormat="1" applyFont="1" applyFill="1" applyBorder="1" applyAlignment="1">
      <alignment horizontal="left" vertical="center" wrapText="1"/>
    </xf>
    <xf numFmtId="14" fontId="47" fillId="6" borderId="57" xfId="2" applyNumberFormat="1" applyFont="1" applyFill="1" applyBorder="1" applyAlignment="1">
      <alignment horizontal="left" vertical="center" wrapText="1"/>
    </xf>
    <xf numFmtId="0" fontId="5" fillId="0" borderId="56" xfId="3" quotePrefix="1" applyFont="1" applyFill="1" applyBorder="1" applyAlignment="1">
      <alignment horizontal="left" vertical="center"/>
    </xf>
    <xf numFmtId="0" fontId="49" fillId="0" borderId="0" xfId="3" quotePrefix="1" applyFont="1" applyFill="1" applyBorder="1" applyAlignment="1">
      <alignment horizontal="center" vertical="center"/>
    </xf>
    <xf numFmtId="0" fontId="25" fillId="0" borderId="0" xfId="2" applyFont="1" applyBorder="1" applyAlignment="1">
      <alignment horizontal="left" vertical="top" wrapText="1"/>
    </xf>
    <xf numFmtId="0" fontId="2" fillId="0" borderId="34" xfId="1" applyFont="1" applyBorder="1" applyAlignment="1">
      <alignment horizontal="left" vertical="center" wrapText="1"/>
    </xf>
    <xf numFmtId="0" fontId="2" fillId="0" borderId="0" xfId="1" applyFont="1" applyBorder="1" applyAlignment="1">
      <alignment horizontal="left" vertical="center" wrapText="1"/>
    </xf>
    <xf numFmtId="0" fontId="5" fillId="0" borderId="0" xfId="3" quotePrefix="1" applyFont="1" applyFill="1" applyBorder="1" applyAlignment="1">
      <alignment horizontal="left"/>
    </xf>
    <xf numFmtId="0" fontId="5" fillId="0" borderId="0" xfId="3" quotePrefix="1" applyFont="1" applyFill="1" applyAlignment="1">
      <alignment horizontal="left"/>
    </xf>
    <xf numFmtId="49" fontId="17" fillId="0" borderId="5" xfId="2" applyNumberFormat="1" applyFont="1" applyFill="1" applyBorder="1" applyAlignment="1">
      <alignment horizontal="left" vertical="center"/>
    </xf>
    <xf numFmtId="49" fontId="17" fillId="0" borderId="0" xfId="2" applyNumberFormat="1" applyFont="1" applyFill="1" applyBorder="1" applyAlignment="1">
      <alignment horizontal="left" vertical="center"/>
    </xf>
    <xf numFmtId="49" fontId="16" fillId="9" borderId="1" xfId="2" applyNumberFormat="1" applyFont="1" applyFill="1" applyBorder="1" applyAlignment="1">
      <alignment horizontal="center" vertical="center"/>
    </xf>
    <xf numFmtId="49" fontId="16" fillId="9" borderId="2" xfId="2" applyNumberFormat="1" applyFont="1" applyFill="1" applyBorder="1" applyAlignment="1">
      <alignment horizontal="center" vertical="center"/>
    </xf>
    <xf numFmtId="49" fontId="16" fillId="9" borderId="70" xfId="2" applyNumberFormat="1" applyFont="1" applyFill="1" applyBorder="1" applyAlignment="1">
      <alignment horizontal="center" vertical="center"/>
    </xf>
    <xf numFmtId="49" fontId="16" fillId="9" borderId="13" xfId="2" applyNumberFormat="1" applyFont="1" applyFill="1" applyBorder="1" applyAlignment="1">
      <alignment horizontal="center" vertical="center"/>
    </xf>
    <xf numFmtId="49" fontId="16" fillId="9" borderId="0" xfId="2" applyNumberFormat="1" applyFont="1" applyFill="1" applyBorder="1" applyAlignment="1">
      <alignment horizontal="center" vertical="center"/>
    </xf>
    <xf numFmtId="49" fontId="16" fillId="9" borderId="47" xfId="2" applyNumberFormat="1" applyFont="1" applyFill="1" applyBorder="1" applyAlignment="1">
      <alignment horizontal="center" vertical="center"/>
    </xf>
    <xf numFmtId="49" fontId="16" fillId="9" borderId="79" xfId="2" applyNumberFormat="1" applyFont="1" applyFill="1" applyBorder="1" applyAlignment="1">
      <alignment horizontal="center" vertical="center"/>
    </xf>
    <xf numFmtId="49" fontId="16" fillId="9" borderId="37" xfId="2" applyNumberFormat="1" applyFont="1" applyFill="1" applyBorder="1" applyAlignment="1">
      <alignment horizontal="center" vertical="center"/>
    </xf>
    <xf numFmtId="49" fontId="16" fillId="9" borderId="48" xfId="2" applyNumberFormat="1" applyFont="1" applyFill="1" applyBorder="1" applyAlignment="1">
      <alignment horizontal="center" vertical="center"/>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0" fontId="26" fillId="0" borderId="45"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49" fontId="21" fillId="0" borderId="4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49" fontId="24" fillId="9" borderId="2" xfId="2" applyNumberFormat="1" applyFont="1" applyFill="1" applyBorder="1" applyAlignment="1">
      <alignment horizontal="left" vertical="center" wrapText="1"/>
    </xf>
    <xf numFmtId="49" fontId="24" fillId="9" borderId="0" xfId="2" applyNumberFormat="1" applyFont="1" applyFill="1" applyBorder="1" applyAlignment="1">
      <alignment horizontal="left" vertical="center" wrapText="1"/>
    </xf>
    <xf numFmtId="49" fontId="24" fillId="9" borderId="37" xfId="2" applyNumberFormat="1" applyFont="1" applyFill="1" applyBorder="1" applyAlignment="1">
      <alignment horizontal="left" vertical="center" wrapText="1"/>
    </xf>
    <xf numFmtId="49" fontId="21" fillId="0" borderId="46" xfId="2" applyNumberFormat="1" applyFont="1" applyFill="1" applyBorder="1" applyAlignment="1">
      <alignment horizontal="center" vertical="center"/>
    </xf>
    <xf numFmtId="49" fontId="21" fillId="0" borderId="47" xfId="2" applyNumberFormat="1" applyFont="1" applyFill="1" applyBorder="1" applyAlignment="1">
      <alignment horizontal="center" vertical="center"/>
    </xf>
    <xf numFmtId="49" fontId="21" fillId="0" borderId="48" xfId="2" applyNumberFormat="1" applyFont="1" applyFill="1" applyBorder="1" applyAlignment="1">
      <alignment horizontal="center" vertical="center"/>
    </xf>
    <xf numFmtId="0" fontId="24" fillId="12" borderId="35" xfId="2" applyNumberFormat="1" applyFont="1" applyFill="1" applyBorder="1" applyAlignment="1">
      <alignment horizontal="center" vertical="center" shrinkToFit="1"/>
    </xf>
    <xf numFmtId="49" fontId="24" fillId="9" borderId="2" xfId="2" applyNumberFormat="1" applyFont="1" applyFill="1" applyBorder="1" applyAlignment="1">
      <alignment horizontal="left" vertical="center"/>
    </xf>
    <xf numFmtId="49" fontId="24" fillId="9" borderId="0" xfId="2" applyNumberFormat="1" applyFont="1" applyFill="1" applyBorder="1" applyAlignment="1">
      <alignment horizontal="left" vertical="center"/>
    </xf>
    <xf numFmtId="0" fontId="24" fillId="0" borderId="7" xfId="2" applyNumberFormat="1" applyFont="1" applyFill="1" applyBorder="1" applyAlignment="1">
      <alignment horizontal="center" vertical="center"/>
    </xf>
    <xf numFmtId="0" fontId="24" fillId="0" borderId="9" xfId="2" applyNumberFormat="1" applyFont="1" applyFill="1" applyBorder="1" applyAlignment="1">
      <alignment horizontal="center" vertical="center"/>
    </xf>
    <xf numFmtId="0" fontId="24" fillId="0" borderId="29" xfId="2" applyNumberFormat="1" applyFont="1" applyFill="1" applyBorder="1" applyAlignment="1">
      <alignment horizontal="center" vertical="center"/>
    </xf>
    <xf numFmtId="0" fontId="24" fillId="0" borderId="20" xfId="2" applyNumberFormat="1" applyFont="1" applyFill="1" applyBorder="1" applyAlignment="1">
      <alignment horizontal="center" vertical="center"/>
    </xf>
    <xf numFmtId="0" fontId="19" fillId="3" borderId="24" xfId="2" applyFont="1" applyFill="1" applyBorder="1" applyAlignment="1">
      <alignment horizontal="center" vertical="center" wrapText="1"/>
    </xf>
    <xf numFmtId="0" fontId="19" fillId="3" borderId="8" xfId="2" applyFont="1" applyFill="1" applyBorder="1" applyAlignment="1">
      <alignment horizontal="center" vertical="center" wrapText="1"/>
    </xf>
    <xf numFmtId="0" fontId="19" fillId="3" borderId="9" xfId="2" applyFont="1" applyFill="1" applyBorder="1" applyAlignment="1">
      <alignment horizontal="center" vertical="center" wrapText="1"/>
    </xf>
    <xf numFmtId="0" fontId="19" fillId="3" borderId="4" xfId="2" applyFont="1" applyFill="1" applyBorder="1" applyAlignment="1">
      <alignment horizontal="center" vertical="center" wrapText="1"/>
    </xf>
    <xf numFmtId="0" fontId="19" fillId="3" borderId="5" xfId="2" applyFont="1" applyFill="1" applyBorder="1" applyAlignment="1">
      <alignment horizontal="center" vertical="center" wrapText="1"/>
    </xf>
    <xf numFmtId="0" fontId="19" fillId="3" borderId="20" xfId="2" applyFont="1" applyFill="1" applyBorder="1" applyAlignment="1">
      <alignment horizontal="center" vertical="center" wrapText="1"/>
    </xf>
    <xf numFmtId="0" fontId="24" fillId="0" borderId="15" xfId="2" applyNumberFormat="1" applyFont="1" applyFill="1" applyBorder="1" applyAlignment="1">
      <alignment horizontal="center" vertical="center"/>
    </xf>
    <xf numFmtId="0" fontId="24" fillId="0" borderId="17" xfId="2" applyNumberFormat="1" applyFont="1" applyFill="1" applyBorder="1" applyAlignment="1">
      <alignment horizontal="center" vertical="center"/>
    </xf>
    <xf numFmtId="0" fontId="19" fillId="3" borderId="7" xfId="2" applyFont="1" applyFill="1" applyBorder="1" applyAlignment="1">
      <alignment horizontal="center" vertical="center" shrinkToFit="1"/>
    </xf>
    <xf numFmtId="0" fontId="19" fillId="3" borderId="8" xfId="2" applyFont="1" applyFill="1" applyBorder="1" applyAlignment="1">
      <alignment horizontal="center" vertical="center" shrinkToFit="1"/>
    </xf>
    <xf numFmtId="0" fontId="19" fillId="3" borderId="9" xfId="2" applyFont="1" applyFill="1" applyBorder="1" applyAlignment="1">
      <alignment horizontal="center" vertical="center" shrinkToFit="1"/>
    </xf>
    <xf numFmtId="0" fontId="19" fillId="3" borderId="10" xfId="2" applyFont="1" applyFill="1" applyBorder="1" applyAlignment="1">
      <alignment horizontal="center" vertical="center" shrinkToFit="1"/>
    </xf>
    <xf numFmtId="0" fontId="19" fillId="3" borderId="0" xfId="2" applyFont="1" applyFill="1" applyBorder="1" applyAlignment="1">
      <alignment horizontal="center" vertical="center" shrinkToFit="1"/>
    </xf>
    <xf numFmtId="0" fontId="19" fillId="3" borderId="14" xfId="2" applyFont="1" applyFill="1" applyBorder="1" applyAlignment="1">
      <alignment horizontal="center" vertical="center" shrinkToFit="1"/>
    </xf>
    <xf numFmtId="0" fontId="19" fillId="3" borderId="29" xfId="2" applyFont="1" applyFill="1" applyBorder="1" applyAlignment="1">
      <alignment horizontal="center" vertical="center" shrinkToFit="1"/>
    </xf>
    <xf numFmtId="0" fontId="19" fillId="3" borderId="5" xfId="2" applyFont="1" applyFill="1" applyBorder="1" applyAlignment="1">
      <alignment horizontal="center" vertical="center" shrinkToFit="1"/>
    </xf>
    <xf numFmtId="0" fontId="19" fillId="3" borderId="20" xfId="2" applyFont="1" applyFill="1" applyBorder="1" applyAlignment="1">
      <alignment horizontal="center" vertical="center" shrinkToFit="1"/>
    </xf>
    <xf numFmtId="0" fontId="21" fillId="0" borderId="7" xfId="2" applyFont="1" applyFill="1" applyBorder="1" applyAlignment="1">
      <alignment horizontal="center" vertical="center" shrinkToFit="1"/>
    </xf>
    <xf numFmtId="0" fontId="21" fillId="0" borderId="8" xfId="2" applyFont="1" applyFill="1" applyBorder="1" applyAlignment="1">
      <alignment horizontal="center" vertical="center" shrinkToFit="1"/>
    </xf>
    <xf numFmtId="0" fontId="21" fillId="0" borderId="25" xfId="2" applyFont="1" applyFill="1" applyBorder="1" applyAlignment="1">
      <alignment horizontal="center" vertical="center" shrinkToFit="1"/>
    </xf>
    <xf numFmtId="0" fontId="26" fillId="0" borderId="15" xfId="2" applyFont="1" applyFill="1" applyBorder="1" applyAlignment="1">
      <alignment horizontal="left" vertical="center" shrinkToFit="1"/>
    </xf>
    <xf numFmtId="0" fontId="26" fillId="0" borderId="16" xfId="2" applyFont="1" applyFill="1" applyBorder="1" applyAlignment="1">
      <alignment horizontal="left" vertical="center" shrinkToFit="1"/>
    </xf>
    <xf numFmtId="0" fontId="26" fillId="0" borderId="23" xfId="2" applyFont="1" applyFill="1" applyBorder="1" applyAlignment="1">
      <alignment horizontal="left"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0" fontId="19" fillId="3" borderId="13" xfId="2" applyFont="1" applyFill="1" applyBorder="1" applyAlignment="1">
      <alignment horizontal="center" vertical="center" wrapText="1"/>
    </xf>
    <xf numFmtId="0" fontId="19" fillId="3" borderId="0" xfId="2" applyFont="1" applyFill="1" applyBorder="1" applyAlignment="1">
      <alignment horizontal="center" vertical="center" wrapText="1"/>
    </xf>
    <xf numFmtId="0" fontId="19" fillId="3" borderId="14" xfId="2" applyFont="1" applyFill="1" applyBorder="1" applyAlignment="1">
      <alignment horizontal="center" vertical="center" wrapText="1"/>
    </xf>
    <xf numFmtId="14" fontId="24" fillId="0" borderId="7" xfId="2" applyNumberFormat="1" applyFont="1" applyFill="1" applyBorder="1" applyAlignment="1">
      <alignment horizontal="left" vertical="center" shrinkToFit="1"/>
    </xf>
    <xf numFmtId="0" fontId="24" fillId="0" borderId="8" xfId="2" applyFont="1" applyFill="1" applyBorder="1" applyAlignment="1">
      <alignment horizontal="left" vertical="center" shrinkToFit="1"/>
    </xf>
    <xf numFmtId="0" fontId="24" fillId="0" borderId="9" xfId="2" applyFont="1" applyFill="1" applyBorder="1" applyAlignment="1">
      <alignment horizontal="left" vertical="center" shrinkToFit="1"/>
    </xf>
    <xf numFmtId="14" fontId="24" fillId="0" borderId="10" xfId="2" applyNumberFormat="1" applyFont="1" applyFill="1" applyBorder="1" applyAlignment="1">
      <alignment horizontal="left" vertical="center" shrinkToFit="1"/>
    </xf>
    <xf numFmtId="0" fontId="24" fillId="0" borderId="0" xfId="2" applyFont="1" applyFill="1" applyBorder="1" applyAlignment="1">
      <alignment horizontal="left" vertical="center" shrinkToFit="1"/>
    </xf>
    <xf numFmtId="0" fontId="24" fillId="0" borderId="14" xfId="2" applyFont="1" applyFill="1" applyBorder="1" applyAlignment="1">
      <alignment horizontal="left" vertical="center" shrinkToFit="1"/>
    </xf>
    <xf numFmtId="0" fontId="24" fillId="0" borderId="10" xfId="2" applyFont="1" applyFill="1" applyBorder="1" applyAlignment="1">
      <alignment horizontal="left" vertical="center" shrinkToFit="1"/>
    </xf>
    <xf numFmtId="0" fontId="19" fillId="3" borderId="15" xfId="2" applyFont="1" applyFill="1" applyBorder="1" applyAlignment="1">
      <alignment horizontal="center" vertical="center" shrinkToFit="1"/>
    </xf>
    <xf numFmtId="0" fontId="19" fillId="3" borderId="16" xfId="2" applyFont="1" applyFill="1" applyBorder="1" applyAlignment="1">
      <alignment horizontal="center" vertical="center" shrinkToFit="1"/>
    </xf>
    <xf numFmtId="0" fontId="19" fillId="3" borderId="17" xfId="2" applyFont="1" applyFill="1" applyBorder="1" applyAlignment="1">
      <alignment horizontal="center" vertical="center" shrinkToFit="1"/>
    </xf>
    <xf numFmtId="0" fontId="24" fillId="0" borderId="7" xfId="2" applyFont="1" applyFill="1" applyBorder="1" applyAlignment="1">
      <alignment vertical="center" shrinkToFit="1"/>
    </xf>
    <xf numFmtId="0" fontId="24" fillId="0" borderId="8" xfId="2" applyFont="1" applyFill="1" applyBorder="1" applyAlignment="1">
      <alignment vertical="center" shrinkToFit="1"/>
    </xf>
    <xf numFmtId="0" fontId="24" fillId="0" borderId="9" xfId="2" applyFont="1" applyFill="1" applyBorder="1" applyAlignment="1">
      <alignment vertical="center" shrinkToFit="1"/>
    </xf>
    <xf numFmtId="0" fontId="24" fillId="0" borderId="10" xfId="2" applyFont="1" applyFill="1" applyBorder="1" applyAlignment="1">
      <alignment vertical="center" shrinkToFit="1"/>
    </xf>
    <xf numFmtId="0" fontId="24" fillId="0" borderId="0" xfId="2" applyFont="1" applyFill="1" applyBorder="1" applyAlignment="1">
      <alignment vertical="center" shrinkToFit="1"/>
    </xf>
    <xf numFmtId="0" fontId="24" fillId="0" borderId="14" xfId="2" applyFont="1" applyFill="1" applyBorder="1" applyAlignment="1">
      <alignment vertical="center" shrinkToFit="1"/>
    </xf>
    <xf numFmtId="0" fontId="24" fillId="0" borderId="15" xfId="2" applyFont="1" applyFill="1" applyBorder="1" applyAlignment="1">
      <alignment vertical="center" shrinkToFit="1"/>
    </xf>
    <xf numFmtId="0" fontId="24" fillId="0" borderId="16" xfId="2" applyFont="1" applyFill="1" applyBorder="1" applyAlignment="1">
      <alignment vertical="center" shrinkToFit="1"/>
    </xf>
    <xf numFmtId="0" fontId="24" fillId="0" borderId="17" xfId="2" applyFont="1" applyFill="1" applyBorder="1" applyAlignment="1">
      <alignment vertical="center" shrinkToFit="1"/>
    </xf>
    <xf numFmtId="0" fontId="19" fillId="3" borderId="7" xfId="2" applyFont="1" applyFill="1" applyBorder="1" applyAlignment="1">
      <alignment horizontal="center" vertical="center"/>
    </xf>
    <xf numFmtId="0" fontId="19" fillId="3" borderId="9" xfId="2" applyFont="1" applyFill="1" applyBorder="1" applyAlignment="1">
      <alignment horizontal="center" vertical="center"/>
    </xf>
    <xf numFmtId="0" fontId="19" fillId="3" borderId="10" xfId="2" applyFont="1" applyFill="1" applyBorder="1" applyAlignment="1">
      <alignment horizontal="center" vertical="center"/>
    </xf>
    <xf numFmtId="0" fontId="19" fillId="3" borderId="14" xfId="2" applyFont="1" applyFill="1" applyBorder="1" applyAlignment="1">
      <alignment horizontal="center" vertical="center"/>
    </xf>
    <xf numFmtId="0" fontId="19" fillId="3" borderId="15" xfId="2" applyFont="1" applyFill="1" applyBorder="1" applyAlignment="1">
      <alignment horizontal="center" vertical="center"/>
    </xf>
    <xf numFmtId="0" fontId="19" fillId="3" borderId="17" xfId="2" applyFont="1" applyFill="1" applyBorder="1" applyAlignment="1">
      <alignment horizontal="center" vertical="center"/>
    </xf>
    <xf numFmtId="0" fontId="24" fillId="0" borderId="7" xfId="2" applyFont="1" applyFill="1" applyBorder="1" applyAlignment="1">
      <alignment horizontal="center" vertical="center" shrinkToFit="1"/>
    </xf>
    <xf numFmtId="0" fontId="24" fillId="0" borderId="8" xfId="2" applyFont="1" applyFill="1" applyBorder="1" applyAlignment="1">
      <alignment horizontal="center" vertical="center" shrinkToFit="1"/>
    </xf>
    <xf numFmtId="0" fontId="24" fillId="0" borderId="10" xfId="2" applyFont="1" applyFill="1" applyBorder="1" applyAlignment="1">
      <alignment horizontal="center" vertical="center" shrinkToFit="1"/>
    </xf>
    <xf numFmtId="0" fontId="24" fillId="0" borderId="0" xfId="2" applyFont="1" applyFill="1" applyBorder="1" applyAlignment="1">
      <alignment horizontal="center" vertical="center" shrinkToFit="1"/>
    </xf>
    <xf numFmtId="0" fontId="24" fillId="0" borderId="15" xfId="2" applyFont="1" applyFill="1" applyBorder="1" applyAlignment="1">
      <alignment horizontal="center" vertical="center" shrinkToFit="1"/>
    </xf>
    <xf numFmtId="0" fontId="24" fillId="0" borderId="16" xfId="2" applyFont="1" applyFill="1" applyBorder="1" applyAlignment="1">
      <alignment horizontal="center" vertical="center" shrinkToFit="1"/>
    </xf>
    <xf numFmtId="0" fontId="19" fillId="3" borderId="1" xfId="2" applyFont="1" applyFill="1" applyBorder="1" applyAlignment="1">
      <alignment horizontal="center" vertical="center"/>
    </xf>
    <xf numFmtId="0" fontId="19" fillId="3" borderId="2" xfId="2" applyFont="1" applyFill="1" applyBorder="1" applyAlignment="1">
      <alignment horizontal="center" vertical="center"/>
    </xf>
    <xf numFmtId="0" fontId="19" fillId="3" borderId="13" xfId="2" applyFont="1" applyFill="1" applyBorder="1" applyAlignment="1">
      <alignment horizontal="center" vertical="center"/>
    </xf>
    <xf numFmtId="0" fontId="19" fillId="3" borderId="0" xfId="2" applyFont="1" applyFill="1" applyBorder="1" applyAlignment="1">
      <alignment horizontal="center" vertical="center"/>
    </xf>
    <xf numFmtId="0" fontId="19" fillId="3" borderId="22" xfId="2" applyFont="1" applyFill="1" applyBorder="1" applyAlignment="1">
      <alignment horizontal="center" vertical="center"/>
    </xf>
    <xf numFmtId="0" fontId="19" fillId="3" borderId="16" xfId="2" applyFont="1" applyFill="1" applyBorder="1" applyAlignment="1">
      <alignment horizontal="center" vertical="center"/>
    </xf>
    <xf numFmtId="0" fontId="24" fillId="0" borderId="21" xfId="2" applyFont="1" applyFill="1" applyBorder="1" applyAlignment="1">
      <alignment horizontal="left" vertical="center" wrapText="1"/>
    </xf>
    <xf numFmtId="0" fontId="24" fillId="0" borderId="2" xfId="2" applyFont="1" applyFill="1" applyBorder="1" applyAlignment="1">
      <alignment horizontal="left" vertical="center" wrapText="1"/>
    </xf>
    <xf numFmtId="0" fontId="24" fillId="0" borderId="18" xfId="2" applyFont="1" applyFill="1" applyBorder="1" applyAlignment="1">
      <alignment horizontal="left" vertical="center" wrapText="1"/>
    </xf>
    <xf numFmtId="0" fontId="24" fillId="0" borderId="10"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14" xfId="2" applyFont="1" applyFill="1" applyBorder="1" applyAlignment="1">
      <alignment horizontal="left" vertical="center" wrapText="1"/>
    </xf>
    <xf numFmtId="0" fontId="24" fillId="0" borderId="15" xfId="2" applyFont="1" applyFill="1" applyBorder="1" applyAlignment="1">
      <alignment horizontal="left" vertical="center" wrapText="1"/>
    </xf>
    <xf numFmtId="0" fontId="24" fillId="0" borderId="16" xfId="2" applyFont="1" applyFill="1" applyBorder="1" applyAlignment="1">
      <alignment horizontal="left" vertical="center" wrapText="1"/>
    </xf>
    <xf numFmtId="0" fontId="24" fillId="0" borderId="17" xfId="2" applyFont="1" applyFill="1" applyBorder="1" applyAlignment="1">
      <alignment horizontal="left" vertical="center" wrapText="1"/>
    </xf>
    <xf numFmtId="0" fontId="19" fillId="3" borderId="21" xfId="2" applyFont="1" applyFill="1" applyBorder="1" applyAlignment="1">
      <alignment horizontal="center" vertical="center" shrinkToFit="1"/>
    </xf>
    <xf numFmtId="0" fontId="19" fillId="3" borderId="2" xfId="2" applyFont="1" applyFill="1" applyBorder="1" applyAlignment="1">
      <alignment horizontal="center" vertical="center" shrinkToFit="1"/>
    </xf>
    <xf numFmtId="0" fontId="19" fillId="3" borderId="18" xfId="2" applyFont="1" applyFill="1" applyBorder="1" applyAlignment="1">
      <alignment horizontal="center" vertical="center" shrinkToFit="1"/>
    </xf>
    <xf numFmtId="0" fontId="24" fillId="0" borderId="21" xfId="2" applyFont="1" applyFill="1" applyBorder="1" applyAlignment="1">
      <alignment horizontal="left" vertical="center" shrinkToFit="1"/>
    </xf>
    <xf numFmtId="0" fontId="24" fillId="0" borderId="2" xfId="2" applyFont="1" applyFill="1" applyBorder="1" applyAlignment="1">
      <alignment horizontal="left" vertical="center" shrinkToFit="1"/>
    </xf>
    <xf numFmtId="0" fontId="24" fillId="0" borderId="18" xfId="2" applyFont="1" applyFill="1" applyBorder="1" applyAlignment="1">
      <alignment horizontal="left" vertical="center" shrinkToFit="1"/>
    </xf>
    <xf numFmtId="0" fontId="24" fillId="0" borderId="15" xfId="2" applyFont="1" applyFill="1" applyBorder="1" applyAlignment="1">
      <alignment horizontal="left" vertical="center" shrinkToFit="1"/>
    </xf>
    <xf numFmtId="0" fontId="24" fillId="0" borderId="16" xfId="2" applyFont="1" applyFill="1" applyBorder="1" applyAlignment="1">
      <alignment horizontal="left" vertical="center" shrinkToFit="1"/>
    </xf>
    <xf numFmtId="0" fontId="24" fillId="0" borderId="17" xfId="2" applyFont="1" applyFill="1" applyBorder="1" applyAlignment="1">
      <alignment horizontal="left" vertical="center" shrinkToFit="1"/>
    </xf>
    <xf numFmtId="49" fontId="20" fillId="3" borderId="21" xfId="2" applyNumberFormat="1" applyFont="1" applyFill="1" applyBorder="1" applyAlignment="1">
      <alignment horizontal="center" vertical="center" wrapText="1" shrinkToFit="1"/>
    </xf>
    <xf numFmtId="49" fontId="20" fillId="3" borderId="18" xfId="2" applyNumberFormat="1" applyFont="1" applyFill="1" applyBorder="1" applyAlignment="1">
      <alignment horizontal="center" vertical="center" wrapText="1" shrinkToFit="1"/>
    </xf>
    <xf numFmtId="49" fontId="20" fillId="3" borderId="10" xfId="2" applyNumberFormat="1" applyFont="1" applyFill="1" applyBorder="1" applyAlignment="1">
      <alignment horizontal="center" vertical="center" wrapText="1" shrinkToFit="1"/>
    </xf>
    <xf numFmtId="49" fontId="20" fillId="3" borderId="14" xfId="2" applyNumberFormat="1" applyFont="1" applyFill="1" applyBorder="1" applyAlignment="1">
      <alignment horizontal="center" vertical="center" wrapText="1" shrinkToFit="1"/>
    </xf>
    <xf numFmtId="49" fontId="20" fillId="3" borderId="15" xfId="2" applyNumberFormat="1" applyFont="1" applyFill="1" applyBorder="1" applyAlignment="1">
      <alignment horizontal="center" vertical="center" wrapText="1" shrinkToFit="1"/>
    </xf>
    <xf numFmtId="49" fontId="20" fillId="3" borderId="17" xfId="2" applyNumberFormat="1" applyFont="1" applyFill="1" applyBorder="1" applyAlignment="1">
      <alignment horizontal="center" vertical="center" wrapText="1" shrinkToFit="1"/>
    </xf>
    <xf numFmtId="177" fontId="24" fillId="0" borderId="21" xfId="2" applyNumberFormat="1" applyFont="1" applyFill="1" applyBorder="1" applyAlignment="1">
      <alignment horizontal="left" vertical="center" shrinkToFit="1"/>
    </xf>
    <xf numFmtId="177" fontId="24" fillId="0" borderId="2" xfId="2" applyNumberFormat="1" applyFont="1" applyFill="1" applyBorder="1" applyAlignment="1">
      <alignment horizontal="left" vertical="center" shrinkToFit="1"/>
    </xf>
    <xf numFmtId="177" fontId="24" fillId="0" borderId="3" xfId="2" applyNumberFormat="1" applyFont="1" applyFill="1" applyBorder="1" applyAlignment="1">
      <alignment horizontal="left" vertical="center" shrinkToFit="1"/>
    </xf>
    <xf numFmtId="177" fontId="24" fillId="0" borderId="10" xfId="2" applyNumberFormat="1" applyFont="1" applyFill="1" applyBorder="1" applyAlignment="1">
      <alignment horizontal="left" vertical="center" shrinkToFit="1"/>
    </xf>
    <xf numFmtId="177" fontId="24" fillId="0" borderId="0" xfId="2" applyNumberFormat="1" applyFont="1" applyFill="1" applyBorder="1" applyAlignment="1">
      <alignment horizontal="left" vertical="center" shrinkToFit="1"/>
    </xf>
    <xf numFmtId="177" fontId="24" fillId="0" borderId="19" xfId="2" applyNumberFormat="1" applyFont="1" applyFill="1" applyBorder="1" applyAlignment="1">
      <alignment horizontal="left" vertical="center" shrinkToFit="1"/>
    </xf>
    <xf numFmtId="177" fontId="24" fillId="0" borderId="15" xfId="2" applyNumberFormat="1" applyFont="1" applyFill="1" applyBorder="1" applyAlignment="1">
      <alignment horizontal="left" vertical="center" shrinkToFit="1"/>
    </xf>
    <xf numFmtId="177" fontId="24" fillId="0" borderId="16" xfId="2" applyNumberFormat="1" applyFont="1" applyFill="1" applyBorder="1" applyAlignment="1">
      <alignment horizontal="left" vertical="center" shrinkToFit="1"/>
    </xf>
    <xf numFmtId="177" fontId="24" fillId="0" borderId="23" xfId="2" applyNumberFormat="1" applyFont="1" applyFill="1" applyBorder="1" applyAlignment="1">
      <alignment horizontal="left" vertical="center" shrinkToFit="1"/>
    </xf>
    <xf numFmtId="0" fontId="26" fillId="0" borderId="0" xfId="2" applyFont="1" applyFill="1" applyAlignment="1">
      <alignment horizontal="left" vertical="center" wrapText="1"/>
    </xf>
    <xf numFmtId="0" fontId="7" fillId="0" borderId="0" xfId="1" applyFont="1" applyFill="1" applyAlignment="1">
      <alignment horizontal="center" vertical="center"/>
    </xf>
    <xf numFmtId="0" fontId="45" fillId="0" borderId="11" xfId="1" applyFont="1" applyBorder="1" applyAlignment="1">
      <alignment horizontal="center" vertical="center"/>
    </xf>
    <xf numFmtId="0" fontId="45" fillId="0" borderId="12" xfId="1" applyFont="1" applyBorder="1" applyAlignment="1">
      <alignment horizontal="center" vertical="center"/>
    </xf>
    <xf numFmtId="0" fontId="9" fillId="0" borderId="15" xfId="1" applyFont="1" applyFill="1" applyBorder="1" applyAlignment="1">
      <alignment horizontal="left" vertical="center" shrinkToFit="1"/>
    </xf>
    <xf numFmtId="0" fontId="9" fillId="0" borderId="16" xfId="1" applyFont="1" applyFill="1" applyBorder="1" applyAlignment="1">
      <alignment horizontal="left" vertical="center" shrinkToFit="1"/>
    </xf>
    <xf numFmtId="0" fontId="9" fillId="0" borderId="17" xfId="1" applyFont="1" applyFill="1" applyBorder="1" applyAlignment="1">
      <alignment horizontal="left" vertical="center" shrinkToFit="1"/>
    </xf>
    <xf numFmtId="49" fontId="15" fillId="3" borderId="1" xfId="2" applyNumberFormat="1" applyFont="1" applyFill="1" applyBorder="1" applyAlignment="1">
      <alignment horizontal="center" vertical="center" wrapText="1"/>
    </xf>
    <xf numFmtId="49" fontId="15" fillId="3" borderId="2" xfId="2" applyNumberFormat="1" applyFont="1" applyFill="1" applyBorder="1" applyAlignment="1">
      <alignment horizontal="center" vertical="center" wrapText="1"/>
    </xf>
    <xf numFmtId="49" fontId="15" fillId="3" borderId="18" xfId="2" applyNumberFormat="1" applyFont="1" applyFill="1" applyBorder="1" applyAlignment="1">
      <alignment horizontal="center" vertical="center" wrapText="1"/>
    </xf>
    <xf numFmtId="49" fontId="15" fillId="3" borderId="13" xfId="2" applyNumberFormat="1" applyFont="1" applyFill="1" applyBorder="1" applyAlignment="1">
      <alignment horizontal="center" vertical="center" wrapText="1"/>
    </xf>
    <xf numFmtId="49" fontId="15" fillId="3" borderId="0" xfId="2" applyNumberFormat="1" applyFont="1" applyFill="1" applyBorder="1" applyAlignment="1">
      <alignment horizontal="center" vertical="center" wrapText="1"/>
    </xf>
    <xf numFmtId="49" fontId="15" fillId="3" borderId="14" xfId="2" applyNumberFormat="1" applyFont="1" applyFill="1" applyBorder="1" applyAlignment="1">
      <alignment horizontal="center" vertical="center" wrapText="1"/>
    </xf>
    <xf numFmtId="49" fontId="15" fillId="3" borderId="4" xfId="2" applyNumberFormat="1" applyFont="1" applyFill="1" applyBorder="1" applyAlignment="1">
      <alignment horizontal="center" vertical="center" wrapText="1"/>
    </xf>
    <xf numFmtId="49" fontId="15" fillId="3" borderId="5" xfId="2" applyNumberFormat="1" applyFont="1" applyFill="1" applyBorder="1" applyAlignment="1">
      <alignment horizontal="center" vertical="center" wrapText="1"/>
    </xf>
    <xf numFmtId="49" fontId="15" fillId="3" borderId="20" xfId="2" applyNumberFormat="1" applyFont="1" applyFill="1" applyBorder="1" applyAlignment="1">
      <alignment horizontal="center" vertical="center" wrapText="1"/>
    </xf>
    <xf numFmtId="176" fontId="16" fillId="0" borderId="2" xfId="2" applyNumberFormat="1" applyFont="1" applyFill="1" applyBorder="1" applyAlignment="1">
      <alignment horizontal="center" vertical="center" shrinkToFit="1"/>
    </xf>
    <xf numFmtId="176" fontId="16" fillId="0" borderId="3" xfId="2" applyNumberFormat="1" applyFont="1" applyFill="1" applyBorder="1" applyAlignment="1">
      <alignment horizontal="center" vertical="center" shrinkToFit="1"/>
    </xf>
    <xf numFmtId="176" fontId="16" fillId="0" borderId="0" xfId="2" applyNumberFormat="1" applyFont="1" applyFill="1" applyBorder="1" applyAlignment="1">
      <alignment horizontal="center" vertical="center" shrinkToFit="1"/>
    </xf>
    <xf numFmtId="176" fontId="16" fillId="0" borderId="19" xfId="2" applyNumberFormat="1" applyFont="1" applyFill="1" applyBorder="1" applyAlignment="1">
      <alignment horizontal="center" vertical="center" shrinkToFit="1"/>
    </xf>
    <xf numFmtId="176" fontId="16" fillId="0" borderId="5" xfId="2" applyNumberFormat="1" applyFont="1" applyFill="1" applyBorder="1" applyAlignment="1">
      <alignment horizontal="center" vertical="center" shrinkToFit="1"/>
    </xf>
    <xf numFmtId="176" fontId="16" fillId="0" borderId="6" xfId="2" applyNumberFormat="1" applyFont="1" applyFill="1" applyBorder="1" applyAlignment="1">
      <alignment horizontal="center" vertical="center" shrinkToFit="1"/>
    </xf>
    <xf numFmtId="0" fontId="17" fillId="0" borderId="0" xfId="3" quotePrefix="1" applyFont="1" applyFill="1" applyAlignment="1">
      <alignment horizontal="left"/>
    </xf>
    <xf numFmtId="0" fontId="17" fillId="0" borderId="5" xfId="3" quotePrefix="1" applyFont="1" applyFill="1" applyBorder="1" applyAlignment="1">
      <alignment horizontal="left"/>
    </xf>
    <xf numFmtId="0" fontId="7" fillId="11" borderId="1" xfId="1" applyFont="1" applyFill="1" applyBorder="1" applyAlignment="1">
      <alignment horizontal="center" vertical="center" shrinkToFit="1"/>
    </xf>
    <xf numFmtId="0" fontId="7" fillId="11" borderId="2" xfId="1" applyFont="1" applyFill="1" applyBorder="1" applyAlignment="1">
      <alignment horizontal="center" vertical="center" shrinkToFit="1"/>
    </xf>
    <xf numFmtId="0" fontId="7" fillId="11" borderId="3" xfId="1" applyFont="1" applyFill="1" applyBorder="1" applyAlignment="1">
      <alignment horizontal="center" vertical="center" shrinkToFit="1"/>
    </xf>
    <xf numFmtId="0" fontId="7" fillId="11" borderId="4" xfId="1" applyFont="1" applyFill="1" applyBorder="1" applyAlignment="1">
      <alignment horizontal="center" vertical="center" shrinkToFit="1"/>
    </xf>
    <xf numFmtId="0" fontId="7" fillId="11" borderId="5" xfId="1" applyFont="1" applyFill="1" applyBorder="1" applyAlignment="1">
      <alignment horizontal="center" vertical="center" shrinkToFit="1"/>
    </xf>
    <xf numFmtId="0" fontId="7" fillId="11" borderId="6" xfId="1" applyFont="1" applyFill="1" applyBorder="1" applyAlignment="1">
      <alignment horizontal="center" vertical="center" shrinkToFit="1"/>
    </xf>
    <xf numFmtId="0" fontId="51" fillId="0" borderId="1" xfId="1" applyFont="1" applyFill="1" applyBorder="1" applyAlignment="1">
      <alignment horizontal="center" vertical="center"/>
    </xf>
    <xf numFmtId="0" fontId="51" fillId="0" borderId="2" xfId="1" applyFont="1" applyFill="1" applyBorder="1" applyAlignment="1">
      <alignment horizontal="center" vertical="center"/>
    </xf>
    <xf numFmtId="0" fontId="51" fillId="0" borderId="3" xfId="1" applyFont="1" applyFill="1" applyBorder="1" applyAlignment="1">
      <alignment horizontal="center" vertical="center"/>
    </xf>
    <xf numFmtId="0" fontId="51" fillId="0" borderId="4" xfId="1" applyFont="1" applyFill="1" applyBorder="1" applyAlignment="1">
      <alignment horizontal="center" vertical="center"/>
    </xf>
    <xf numFmtId="0" fontId="51" fillId="0" borderId="5" xfId="1" applyFont="1" applyFill="1" applyBorder="1" applyAlignment="1">
      <alignment horizontal="center" vertical="center"/>
    </xf>
    <xf numFmtId="0" fontId="51" fillId="0" borderId="6" xfId="1" applyFont="1" applyFill="1" applyBorder="1" applyAlignment="1">
      <alignment horizontal="center" vertical="center"/>
    </xf>
    <xf numFmtId="14" fontId="47" fillId="6" borderId="51" xfId="2" applyNumberFormat="1" applyFont="1" applyFill="1" applyBorder="1" applyAlignment="1">
      <alignment horizontal="center" vertical="center" wrapText="1"/>
    </xf>
    <xf numFmtId="14" fontId="47" fillId="6" borderId="52" xfId="2" applyNumberFormat="1" applyFont="1" applyFill="1" applyBorder="1" applyAlignment="1">
      <alignment horizontal="center" vertical="center" wrapText="1"/>
    </xf>
    <xf numFmtId="14" fontId="47" fillId="6" borderId="0" xfId="2" applyNumberFormat="1" applyFont="1" applyFill="1" applyBorder="1" applyAlignment="1">
      <alignment horizontal="center" vertical="center" wrapText="1"/>
    </xf>
    <xf numFmtId="14" fontId="47" fillId="6" borderId="54" xfId="2" applyNumberFormat="1" applyFont="1" applyFill="1" applyBorder="1" applyAlignment="1">
      <alignment horizontal="center" vertical="center" wrapText="1"/>
    </xf>
    <xf numFmtId="14" fontId="47" fillId="6" borderId="56" xfId="2" applyNumberFormat="1" applyFont="1" applyFill="1" applyBorder="1" applyAlignment="1">
      <alignment horizontal="center" vertical="center" wrapText="1"/>
    </xf>
    <xf numFmtId="14" fontId="47" fillId="6" borderId="57" xfId="2" applyNumberFormat="1" applyFont="1" applyFill="1" applyBorder="1" applyAlignment="1">
      <alignment horizontal="center" vertical="center" wrapText="1"/>
    </xf>
    <xf numFmtId="182" fontId="26" fillId="6" borderId="51" xfId="2" applyNumberFormat="1" applyFont="1" applyFill="1" applyBorder="1" applyAlignment="1">
      <alignment horizontal="center" vertical="center" wrapText="1"/>
    </xf>
    <xf numFmtId="182" fontId="26" fillId="6" borderId="0" xfId="2" applyNumberFormat="1" applyFont="1" applyFill="1" applyBorder="1" applyAlignment="1">
      <alignment horizontal="center" vertical="center" wrapText="1"/>
    </xf>
    <xf numFmtId="182" fontId="26" fillId="6" borderId="56" xfId="2" applyNumberFormat="1" applyFont="1" applyFill="1" applyBorder="1" applyAlignment="1">
      <alignment horizontal="center" vertical="center" wrapText="1"/>
    </xf>
    <xf numFmtId="14" fontId="47" fillId="6" borderId="50" xfId="2" applyNumberFormat="1" applyFont="1" applyFill="1" applyBorder="1" applyAlignment="1">
      <alignment horizontal="left" vertical="center" wrapText="1" shrinkToFit="1"/>
    </xf>
    <xf numFmtId="14" fontId="47" fillId="6" borderId="51" xfId="2" applyNumberFormat="1" applyFont="1" applyFill="1" applyBorder="1" applyAlignment="1">
      <alignment horizontal="left" vertical="center" wrapText="1" shrinkToFit="1"/>
    </xf>
    <xf numFmtId="14" fontId="47" fillId="6" borderId="53" xfId="2" applyNumberFormat="1" applyFont="1" applyFill="1" applyBorder="1" applyAlignment="1">
      <alignment horizontal="left" vertical="center" wrapText="1" shrinkToFit="1"/>
    </xf>
    <xf numFmtId="14" fontId="47" fillId="6" borderId="0" xfId="2" applyNumberFormat="1" applyFont="1" applyFill="1" applyBorder="1" applyAlignment="1">
      <alignment horizontal="left" vertical="center" wrapText="1" shrinkToFit="1"/>
    </xf>
    <xf numFmtId="14" fontId="47" fillId="6" borderId="55" xfId="2" applyNumberFormat="1" applyFont="1" applyFill="1" applyBorder="1" applyAlignment="1">
      <alignment horizontal="left" vertical="center" wrapText="1" shrinkToFit="1"/>
    </xf>
    <xf numFmtId="14" fontId="47" fillId="6" borderId="56" xfId="2" applyNumberFormat="1" applyFont="1" applyFill="1" applyBorder="1" applyAlignment="1">
      <alignment horizontal="left" vertical="center" wrapText="1" shrinkToFit="1"/>
    </xf>
    <xf numFmtId="0" fontId="2" fillId="0" borderId="2" xfId="1" applyFont="1" applyFill="1" applyBorder="1" applyAlignment="1">
      <alignment horizontal="left" vertical="center" shrinkToFit="1"/>
    </xf>
    <xf numFmtId="49" fontId="16" fillId="0" borderId="47" xfId="2" applyNumberFormat="1" applyFont="1" applyFill="1" applyBorder="1" applyAlignment="1">
      <alignment horizontal="center" vertical="center"/>
    </xf>
    <xf numFmtId="49" fontId="30" fillId="0" borderId="0" xfId="2" applyNumberFormat="1" applyFont="1" applyFill="1" applyBorder="1" applyAlignment="1">
      <alignment horizontal="center" vertical="center" wrapText="1"/>
    </xf>
    <xf numFmtId="49" fontId="21" fillId="0" borderId="40" xfId="2" applyNumberFormat="1" applyFont="1" applyFill="1" applyBorder="1" applyAlignment="1">
      <alignment horizontal="center" vertical="center" wrapText="1"/>
    </xf>
    <xf numFmtId="0" fontId="52" fillId="2" borderId="0" xfId="1" applyFont="1" applyFill="1" applyAlignment="1">
      <alignment horizontal="left" vertical="center"/>
    </xf>
    <xf numFmtId="0" fontId="52" fillId="2" borderId="35" xfId="1" applyFont="1" applyFill="1" applyBorder="1" applyAlignment="1">
      <alignment horizontal="left" vertical="center"/>
    </xf>
    <xf numFmtId="0" fontId="2" fillId="0" borderId="35" xfId="1" applyFont="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Border="1" applyAlignment="1">
      <alignment horizontal="center" vertical="center"/>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0" fontId="21" fillId="0" borderId="46" xfId="2" applyNumberFormat="1" applyFont="1" applyFill="1" applyBorder="1" applyAlignment="1">
      <alignment horizontal="center" vertical="center"/>
    </xf>
    <xf numFmtId="0" fontId="21" fillId="0" borderId="47" xfId="2" applyNumberFormat="1" applyFont="1" applyFill="1" applyBorder="1" applyAlignment="1">
      <alignment horizontal="center" vertical="center"/>
    </xf>
    <xf numFmtId="0" fontId="21" fillId="0" borderId="48" xfId="2" applyNumberFormat="1" applyFont="1" applyFill="1" applyBorder="1" applyAlignment="1">
      <alignment horizontal="center" vertical="center"/>
    </xf>
    <xf numFmtId="0" fontId="2" fillId="0" borderId="37" xfId="1" applyFont="1" applyBorder="1" applyAlignment="1">
      <alignment horizontal="center" vertical="center"/>
    </xf>
    <xf numFmtId="0" fontId="2" fillId="0" borderId="0" xfId="1" applyFont="1" applyBorder="1" applyAlignment="1">
      <alignment horizontal="center" vertical="center"/>
    </xf>
    <xf numFmtId="0" fontId="2" fillId="0" borderId="35" xfId="1" applyFont="1" applyBorder="1" applyAlignment="1">
      <alignment horizontal="center" vertical="center" wrapText="1"/>
    </xf>
    <xf numFmtId="0" fontId="0" fillId="14" borderId="34" xfId="0" applyFill="1" applyBorder="1" applyAlignment="1">
      <alignment horizontal="left" vertical="center"/>
    </xf>
    <xf numFmtId="0" fontId="0" fillId="14" borderId="0" xfId="0" applyFill="1" applyBorder="1" applyAlignment="1">
      <alignment horizontal="left" vertical="center"/>
    </xf>
    <xf numFmtId="0" fontId="0" fillId="14" borderId="47" xfId="0" applyFill="1" applyBorder="1" applyAlignment="1">
      <alignment horizontal="left" vertical="center"/>
    </xf>
    <xf numFmtId="0" fontId="0" fillId="14" borderId="36" xfId="0" applyFill="1" applyBorder="1" applyAlignment="1">
      <alignment horizontal="left" vertical="center"/>
    </xf>
    <xf numFmtId="0" fontId="0" fillId="14" borderId="37" xfId="0" applyFill="1" applyBorder="1" applyAlignment="1">
      <alignment horizontal="left" vertical="center"/>
    </xf>
    <xf numFmtId="0" fontId="0" fillId="14" borderId="48" xfId="0" applyFill="1" applyBorder="1" applyAlignment="1">
      <alignment horizontal="left" vertical="center"/>
    </xf>
    <xf numFmtId="0" fontId="53" fillId="13" borderId="0" xfId="0" applyFont="1" applyFill="1" applyAlignment="1">
      <alignment horizontal="left" vertical="center"/>
    </xf>
    <xf numFmtId="0" fontId="54" fillId="0" borderId="0" xfId="0" applyFont="1" applyAlignment="1">
      <alignment horizontal="left" vertical="center"/>
    </xf>
    <xf numFmtId="0" fontId="55" fillId="4" borderId="0" xfId="0" applyFont="1" applyFill="1" applyAlignment="1">
      <alignment horizontal="left" vertical="center" wrapText="1"/>
    </xf>
    <xf numFmtId="0" fontId="0" fillId="0" borderId="0" xfId="0" applyAlignment="1">
      <alignment horizontal="center" vertical="center"/>
    </xf>
    <xf numFmtId="0" fontId="0" fillId="14" borderId="34" xfId="0" applyFill="1" applyBorder="1" applyAlignment="1">
      <alignment horizontal="left" vertical="center" wrapText="1"/>
    </xf>
    <xf numFmtId="0" fontId="0" fillId="14" borderId="0" xfId="0" applyFill="1" applyBorder="1" applyAlignment="1">
      <alignment horizontal="left" vertical="center" wrapText="1"/>
    </xf>
    <xf numFmtId="0" fontId="0" fillId="14" borderId="47" xfId="0" applyFill="1" applyBorder="1" applyAlignment="1">
      <alignment horizontal="left" vertical="center" wrapText="1"/>
    </xf>
    <xf numFmtId="0" fontId="0" fillId="14" borderId="36" xfId="0" applyFill="1" applyBorder="1" applyAlignment="1">
      <alignment horizontal="left" vertical="center" wrapText="1"/>
    </xf>
    <xf numFmtId="0" fontId="0" fillId="14" borderId="37" xfId="0" applyFill="1" applyBorder="1" applyAlignment="1">
      <alignment horizontal="left" vertical="center" wrapText="1"/>
    </xf>
    <xf numFmtId="0" fontId="0" fillId="14" borderId="48" xfId="0" applyFill="1" applyBorder="1" applyAlignment="1">
      <alignment horizontal="left" vertical="center" wrapText="1"/>
    </xf>
    <xf numFmtId="0" fontId="56" fillId="15" borderId="1" xfId="0" applyFont="1" applyFill="1" applyBorder="1" applyAlignment="1">
      <alignment horizontal="center" vertical="center"/>
    </xf>
    <xf numFmtId="0" fontId="56" fillId="15" borderId="3" xfId="0" applyFont="1" applyFill="1" applyBorder="1" applyAlignment="1">
      <alignment horizontal="center" vertical="center"/>
    </xf>
    <xf numFmtId="0" fontId="0" fillId="15" borderId="13" xfId="0" applyFill="1" applyBorder="1" applyAlignment="1">
      <alignment horizontal="left" vertical="center" wrapText="1"/>
    </xf>
    <xf numFmtId="0" fontId="0" fillId="15" borderId="0" xfId="0" applyFill="1" applyBorder="1" applyAlignment="1">
      <alignment horizontal="left" vertical="center" wrapText="1"/>
    </xf>
    <xf numFmtId="0" fontId="0" fillId="15" borderId="19" xfId="0" applyFill="1" applyBorder="1" applyAlignment="1">
      <alignment horizontal="left" vertical="center" wrapText="1"/>
    </xf>
    <xf numFmtId="0" fontId="0" fillId="15" borderId="4" xfId="0" applyFill="1" applyBorder="1" applyAlignment="1">
      <alignment horizontal="left" vertical="center" wrapText="1"/>
    </xf>
    <xf numFmtId="0" fontId="0" fillId="15" borderId="5" xfId="0" applyFill="1" applyBorder="1" applyAlignment="1">
      <alignment horizontal="left" vertical="center" wrapText="1"/>
    </xf>
    <xf numFmtId="0" fontId="0" fillId="15" borderId="6" xfId="0" applyFill="1" applyBorder="1" applyAlignment="1">
      <alignment horizontal="left" vertical="center" wrapText="1"/>
    </xf>
    <xf numFmtId="0" fontId="0" fillId="4" borderId="0" xfId="0" applyFill="1" applyAlignment="1">
      <alignment horizontal="left" vertical="center" wrapText="1"/>
    </xf>
    <xf numFmtId="0" fontId="0" fillId="14" borderId="34" xfId="0" applyFill="1" applyBorder="1" applyAlignment="1">
      <alignment horizontal="center" vertical="center" wrapText="1"/>
    </xf>
    <xf numFmtId="0" fontId="0" fillId="14" borderId="0" xfId="0" applyFill="1" applyBorder="1" applyAlignment="1">
      <alignment horizontal="center" vertical="center" wrapText="1"/>
    </xf>
    <xf numFmtId="0" fontId="0" fillId="14" borderId="47" xfId="0" applyFill="1" applyBorder="1" applyAlignment="1">
      <alignment horizontal="center" vertical="center" wrapText="1"/>
    </xf>
    <xf numFmtId="0" fontId="0" fillId="14" borderId="36" xfId="0" applyFill="1" applyBorder="1" applyAlignment="1">
      <alignment horizontal="center" vertical="center" wrapText="1"/>
    </xf>
    <xf numFmtId="0" fontId="0" fillId="14" borderId="37" xfId="0" applyFill="1" applyBorder="1" applyAlignment="1">
      <alignment horizontal="center" vertical="center" wrapText="1"/>
    </xf>
    <xf numFmtId="0" fontId="0" fillId="14" borderId="48" xfId="0" applyFill="1" applyBorder="1" applyAlignment="1">
      <alignment horizontal="center" vertical="center" wrapText="1"/>
    </xf>
    <xf numFmtId="0" fontId="54" fillId="16" borderId="1" xfId="0" applyFont="1" applyFill="1" applyBorder="1" applyAlignment="1">
      <alignment horizontal="center" vertical="center"/>
    </xf>
    <xf numFmtId="0" fontId="54" fillId="16" borderId="3" xfId="0" applyFont="1" applyFill="1" applyBorder="1" applyAlignment="1">
      <alignment horizontal="center" vertical="center"/>
    </xf>
    <xf numFmtId="0" fontId="54" fillId="16" borderId="13" xfId="0" applyFont="1" applyFill="1" applyBorder="1" applyAlignment="1">
      <alignment horizontal="center" vertical="center"/>
    </xf>
    <xf numFmtId="0" fontId="54" fillId="16" borderId="19" xfId="0" applyFont="1" applyFill="1" applyBorder="1" applyAlignment="1">
      <alignment horizontal="center" vertical="center"/>
    </xf>
    <xf numFmtId="0" fontId="59" fillId="16" borderId="13" xfId="0" applyFont="1" applyFill="1" applyBorder="1" applyAlignment="1">
      <alignment horizontal="left" vertical="center" wrapText="1"/>
    </xf>
    <xf numFmtId="0" fontId="61" fillId="16" borderId="0" xfId="0" applyFont="1" applyFill="1" applyBorder="1" applyAlignment="1">
      <alignment horizontal="left" vertical="center" wrapText="1"/>
    </xf>
    <xf numFmtId="0" fontId="61" fillId="16" borderId="19" xfId="0" applyFont="1" applyFill="1" applyBorder="1" applyAlignment="1">
      <alignment horizontal="left" vertical="center" wrapText="1"/>
    </xf>
    <xf numFmtId="0" fontId="61" fillId="16" borderId="13" xfId="0" applyFont="1" applyFill="1" applyBorder="1" applyAlignment="1">
      <alignment horizontal="left" vertical="center" wrapText="1"/>
    </xf>
    <xf numFmtId="0" fontId="61" fillId="16" borderId="4" xfId="0" applyFont="1" applyFill="1" applyBorder="1" applyAlignment="1">
      <alignment horizontal="left" vertical="center" wrapText="1"/>
    </xf>
    <xf numFmtId="0" fontId="61" fillId="16" borderId="5" xfId="0" applyFont="1" applyFill="1" applyBorder="1" applyAlignment="1">
      <alignment horizontal="left" vertical="center" wrapText="1"/>
    </xf>
    <xf numFmtId="0" fontId="61" fillId="16" borderId="6" xfId="0" applyFont="1" applyFill="1" applyBorder="1" applyAlignment="1">
      <alignment horizontal="left" vertical="center" wrapText="1"/>
    </xf>
    <xf numFmtId="0" fontId="62" fillId="17" borderId="99" xfId="0" applyFont="1" applyFill="1" applyBorder="1" applyAlignment="1">
      <alignment horizontal="left" vertical="center"/>
    </xf>
    <xf numFmtId="0" fontId="62" fillId="17" borderId="100" xfId="0" applyFont="1" applyFill="1" applyBorder="1" applyAlignment="1">
      <alignment horizontal="left" vertical="center"/>
    </xf>
    <xf numFmtId="0" fontId="62" fillId="17" borderId="101" xfId="0" applyFont="1" applyFill="1" applyBorder="1" applyAlignment="1">
      <alignment horizontal="left" vertical="center"/>
    </xf>
    <xf numFmtId="0" fontId="62" fillId="17" borderId="102" xfId="0" applyFont="1" applyFill="1" applyBorder="1" applyAlignment="1">
      <alignment horizontal="left" vertical="center"/>
    </xf>
    <xf numFmtId="0" fontId="62" fillId="17" borderId="103" xfId="0" applyFont="1" applyFill="1" applyBorder="1" applyAlignment="1">
      <alignment horizontal="left" vertical="center"/>
    </xf>
    <xf numFmtId="0" fontId="62" fillId="17" borderId="104" xfId="0" applyFont="1" applyFill="1" applyBorder="1" applyAlignment="1">
      <alignment horizontal="left" vertical="center"/>
    </xf>
    <xf numFmtId="0" fontId="55" fillId="12" borderId="0" xfId="0" applyFont="1" applyFill="1" applyAlignment="1">
      <alignment horizontal="left" vertical="center" wrapText="1"/>
    </xf>
    <xf numFmtId="0" fontId="0" fillId="14" borderId="34" xfId="0" applyFill="1" applyBorder="1" applyAlignment="1">
      <alignment horizontal="left" vertical="top" wrapText="1"/>
    </xf>
    <xf numFmtId="0" fontId="0" fillId="14" borderId="0" xfId="0" applyFill="1" applyBorder="1" applyAlignment="1">
      <alignment horizontal="left" vertical="top" wrapText="1"/>
    </xf>
    <xf numFmtId="0" fontId="0" fillId="14" borderId="47" xfId="0" applyFill="1" applyBorder="1" applyAlignment="1">
      <alignment horizontal="left" vertical="top" wrapText="1"/>
    </xf>
    <xf numFmtId="0" fontId="0" fillId="14" borderId="36" xfId="0" applyFill="1" applyBorder="1" applyAlignment="1">
      <alignment horizontal="left" vertical="top" wrapText="1"/>
    </xf>
    <xf numFmtId="0" fontId="0" fillId="14" borderId="37" xfId="0" applyFill="1" applyBorder="1" applyAlignment="1">
      <alignment horizontal="left" vertical="top" wrapText="1"/>
    </xf>
    <xf numFmtId="0" fontId="0" fillId="14" borderId="48" xfId="0" applyFill="1" applyBorder="1" applyAlignment="1">
      <alignment horizontal="left" vertical="top" wrapText="1"/>
    </xf>
  </cellXfs>
  <cellStyles count="4">
    <cellStyle name="標準" xfId="0" builtinId="0"/>
    <cellStyle name="標準 2" xfId="2" xr:uid="{00000000-0005-0000-0000-000001000000}"/>
    <cellStyle name="標準 3 3" xfId="1" xr:uid="{00000000-0005-0000-0000-000002000000}"/>
    <cellStyle name="標準 3 5" xfId="3" xr:uid="{00000000-0005-0000-0000-000003000000}"/>
  </cellStyles>
  <dxfs count="29">
    <dxf>
      <font>
        <color theme="0"/>
      </font>
      <fill>
        <patternFill>
          <bgColor theme="0"/>
        </patternFill>
      </fill>
      <border>
        <left/>
        <right/>
        <top/>
        <bottom/>
        <vertical/>
        <horizontal/>
      </border>
    </dxf>
    <dxf>
      <font>
        <color theme="0"/>
      </font>
      <fill>
        <patternFill>
          <bgColor rgb="FF00B0F0"/>
        </patternFill>
      </fill>
    </dxf>
    <dxf>
      <font>
        <color theme="1"/>
      </font>
      <fill>
        <patternFill>
          <bgColor rgb="FFFFC000"/>
        </patternFill>
      </fill>
    </dxf>
    <dxf>
      <font>
        <color theme="0"/>
      </font>
      <fill>
        <patternFill>
          <bgColor theme="0"/>
        </patternFill>
      </fill>
      <border>
        <left/>
        <right/>
        <bottom/>
        <vertical/>
        <horizontal/>
      </border>
    </dxf>
    <dxf>
      <font>
        <color rgb="FFFFFFCC"/>
      </font>
      <fill>
        <patternFill>
          <bgColor rgb="FFFFFFCC"/>
        </patternFill>
      </fill>
    </dxf>
    <dxf>
      <font>
        <color theme="0"/>
      </font>
    </dxf>
    <dxf>
      <font>
        <color theme="0"/>
      </font>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FF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png"/><Relationship Id="rId2" Type="http://schemas.openxmlformats.org/officeDocument/2006/relationships/image" Target="../media/image4.emf"/><Relationship Id="rId16" Type="http://schemas.openxmlformats.org/officeDocument/2006/relationships/image" Target="../media/image18.png"/><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image" Target="../media/image17.emf"/><Relationship Id="rId10" Type="http://schemas.openxmlformats.org/officeDocument/2006/relationships/image" Target="../media/image12.emf"/><Relationship Id="rId4" Type="http://schemas.openxmlformats.org/officeDocument/2006/relationships/image" Target="../media/image6.png"/><Relationship Id="rId9" Type="http://schemas.openxmlformats.org/officeDocument/2006/relationships/image" Target="../media/image11.emf"/><Relationship Id="rId14" Type="http://schemas.openxmlformats.org/officeDocument/2006/relationships/image" Target="../media/image16.emf"/></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6.emf"/><Relationship Id="rId3" Type="http://schemas.openxmlformats.org/officeDocument/2006/relationships/image" Target="../media/image21.emf"/><Relationship Id="rId7" Type="http://schemas.openxmlformats.org/officeDocument/2006/relationships/image" Target="../media/image24.emf"/><Relationship Id="rId12" Type="http://schemas.openxmlformats.org/officeDocument/2006/relationships/image" Target="../media/image15.emf"/><Relationship Id="rId2" Type="http://schemas.openxmlformats.org/officeDocument/2006/relationships/image" Target="../media/image20.emf"/><Relationship Id="rId1" Type="http://schemas.openxmlformats.org/officeDocument/2006/relationships/image" Target="../media/image19.png"/><Relationship Id="rId6" Type="http://schemas.openxmlformats.org/officeDocument/2006/relationships/image" Target="../media/image23.emf"/><Relationship Id="rId11" Type="http://schemas.openxmlformats.org/officeDocument/2006/relationships/image" Target="../media/image13.emf"/><Relationship Id="rId5" Type="http://schemas.openxmlformats.org/officeDocument/2006/relationships/image" Target="../media/image22.emf"/><Relationship Id="rId15" Type="http://schemas.openxmlformats.org/officeDocument/2006/relationships/image" Target="../media/image18.png"/><Relationship Id="rId10" Type="http://schemas.openxmlformats.org/officeDocument/2006/relationships/image" Target="../media/image12.emf"/><Relationship Id="rId4" Type="http://schemas.openxmlformats.org/officeDocument/2006/relationships/image" Target="../media/image4.emf"/><Relationship Id="rId9" Type="http://schemas.openxmlformats.org/officeDocument/2006/relationships/image" Target="../media/image11.emf"/><Relationship Id="rId1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42</xdr:col>
      <xdr:colOff>79475</xdr:colOff>
      <xdr:row>171</xdr:row>
      <xdr:rowOff>249538</xdr:rowOff>
    </xdr:from>
    <xdr:to>
      <xdr:col>43</xdr:col>
      <xdr:colOff>89335</xdr:colOff>
      <xdr:row>172</xdr:row>
      <xdr:rowOff>1</xdr:rowOff>
    </xdr:to>
    <xdr:sp macro="" textlink="">
      <xdr:nvSpPr>
        <xdr:cNvPr id="2" name="Text Box 12">
          <a:extLst>
            <a:ext uri="{FF2B5EF4-FFF2-40B4-BE49-F238E27FC236}">
              <a16:creationId xmlns:a16="http://schemas.microsoft.com/office/drawing/2014/main" id="{00000000-0008-0000-0200-000002000000}"/>
            </a:ext>
          </a:extLst>
        </xdr:cNvPr>
        <xdr:cNvSpPr txBox="1">
          <a:spLocks noChangeArrowheads="1"/>
        </xdr:cNvSpPr>
      </xdr:nvSpPr>
      <xdr:spPr bwMode="auto">
        <a:xfrm>
          <a:off x="8480525" y="30862888"/>
          <a:ext cx="20988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22155</xdr:colOff>
      <xdr:row>171</xdr:row>
      <xdr:rowOff>249538</xdr:rowOff>
    </xdr:from>
    <xdr:to>
      <xdr:col>45</xdr:col>
      <xdr:colOff>32015</xdr:colOff>
      <xdr:row>172</xdr:row>
      <xdr:rowOff>1</xdr:rowOff>
    </xdr:to>
    <xdr:sp macro="" textlink="">
      <xdr:nvSpPr>
        <xdr:cNvPr id="3" name="Text Box 13">
          <a:extLst>
            <a:ext uri="{FF2B5EF4-FFF2-40B4-BE49-F238E27FC236}">
              <a16:creationId xmlns:a16="http://schemas.microsoft.com/office/drawing/2014/main" id="{00000000-0008-0000-0200-000003000000}"/>
            </a:ext>
          </a:extLst>
        </xdr:cNvPr>
        <xdr:cNvSpPr txBox="1">
          <a:spLocks noChangeArrowheads="1"/>
        </xdr:cNvSpPr>
      </xdr:nvSpPr>
      <xdr:spPr bwMode="auto">
        <a:xfrm>
          <a:off x="8823255" y="30862888"/>
          <a:ext cx="20988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34428</xdr:colOff>
      <xdr:row>172</xdr:row>
      <xdr:rowOff>38684</xdr:rowOff>
    </xdr:from>
    <xdr:to>
      <xdr:col>48</xdr:col>
      <xdr:colOff>143449</xdr:colOff>
      <xdr:row>172</xdr:row>
      <xdr:rowOff>654423</xdr:rowOff>
    </xdr:to>
    <xdr:sp macro="" textlink="">
      <xdr:nvSpPr>
        <xdr:cNvPr id="4" name="AutoShape 9">
          <a:extLst>
            <a:ext uri="{FF2B5EF4-FFF2-40B4-BE49-F238E27FC236}">
              <a16:creationId xmlns:a16="http://schemas.microsoft.com/office/drawing/2014/main" id="{00000000-0008-0000-0200-000004000000}"/>
            </a:ext>
          </a:extLst>
        </xdr:cNvPr>
        <xdr:cNvSpPr>
          <a:spLocks noChangeArrowheads="1"/>
        </xdr:cNvSpPr>
      </xdr:nvSpPr>
      <xdr:spPr bwMode="auto">
        <a:xfrm>
          <a:off x="34428" y="31090184"/>
          <a:ext cx="9710221" cy="61573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0"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11</xdr:col>
      <xdr:colOff>160964</xdr:colOff>
      <xdr:row>148</xdr:row>
      <xdr:rowOff>23187</xdr:rowOff>
    </xdr:from>
    <xdr:ext cx="2014746" cy="25904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361239" y="26626512"/>
          <a:ext cx="20147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ゴシック" panose="020B0600070205080204" pitchFamily="50" charset="-128"/>
              <a:ea typeface="ＭＳ Ｐゴシック" panose="020B0600070205080204" pitchFamily="50" charset="-128"/>
            </a:rPr>
            <a:t>死亡日</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92042</xdr:colOff>
      <xdr:row>169</xdr:row>
      <xdr:rowOff>38100</xdr:rowOff>
    </xdr:from>
    <xdr:to>
      <xdr:col>48</xdr:col>
      <xdr:colOff>121648</xdr:colOff>
      <xdr:row>171</xdr:row>
      <xdr:rowOff>282503</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7573497" y="31765009"/>
          <a:ext cx="2523424" cy="989085"/>
          <a:chOff x="7298813" y="14262608"/>
          <a:chExt cx="2373140" cy="955351"/>
        </a:xfrm>
      </xdr:grpSpPr>
      <xdr:grpSp>
        <xdr:nvGrpSpPr>
          <xdr:cNvPr id="7" name="Group 16">
            <a:extLst>
              <a:ext uri="{FF2B5EF4-FFF2-40B4-BE49-F238E27FC236}">
                <a16:creationId xmlns:a16="http://schemas.microsoft.com/office/drawing/2014/main" id="{00000000-0008-0000-0200-000007000000}"/>
              </a:ext>
            </a:extLst>
          </xdr:cNvPr>
          <xdr:cNvGrpSpPr>
            <a:grpSpLocks/>
          </xdr:cNvGrpSpPr>
        </xdr:nvGrpSpPr>
        <xdr:grpSpPr bwMode="auto">
          <a:xfrm>
            <a:off x="7298813" y="14262608"/>
            <a:ext cx="2373140" cy="955351"/>
            <a:chOff x="1142" y="894"/>
            <a:chExt cx="257" cy="77"/>
          </a:xfrm>
        </xdr:grpSpPr>
        <xdr:sp macro="" textlink="">
          <xdr:nvSpPr>
            <xdr:cNvPr id="10" name="AutoShape 17">
              <a:extLst>
                <a:ext uri="{FF2B5EF4-FFF2-40B4-BE49-F238E27FC236}">
                  <a16:creationId xmlns:a16="http://schemas.microsoft.com/office/drawing/2014/main" id="{00000000-0008-0000-0200-00000A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11" name="Line 18">
              <a:extLst>
                <a:ext uri="{FF2B5EF4-FFF2-40B4-BE49-F238E27FC236}">
                  <a16:creationId xmlns:a16="http://schemas.microsoft.com/office/drawing/2014/main" id="{00000000-0008-0000-0200-00000B000000}"/>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19">
              <a:extLst>
                <a:ext uri="{FF2B5EF4-FFF2-40B4-BE49-F238E27FC236}">
                  <a16:creationId xmlns:a16="http://schemas.microsoft.com/office/drawing/2014/main" id="{00000000-0008-0000-0200-00000C000000}"/>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3" name="Line 20">
              <a:extLst>
                <a:ext uri="{FF2B5EF4-FFF2-40B4-BE49-F238E27FC236}">
                  <a16:creationId xmlns:a16="http://schemas.microsoft.com/office/drawing/2014/main" id="{00000000-0008-0000-0200-00000D000000}"/>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1">
              <a:extLst>
                <a:ext uri="{FF2B5EF4-FFF2-40B4-BE49-F238E27FC236}">
                  <a16:creationId xmlns:a16="http://schemas.microsoft.com/office/drawing/2014/main" id="{00000000-0008-0000-0200-00000E000000}"/>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22">
              <a:extLst>
                <a:ext uri="{FF2B5EF4-FFF2-40B4-BE49-F238E27FC236}">
                  <a16:creationId xmlns:a16="http://schemas.microsoft.com/office/drawing/2014/main" id="{00000000-0008-0000-0200-00000F000000}"/>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3">
              <a:extLst>
                <a:ext uri="{FF2B5EF4-FFF2-40B4-BE49-F238E27FC236}">
                  <a16:creationId xmlns:a16="http://schemas.microsoft.com/office/drawing/2014/main" id="{00000000-0008-0000-0200-000010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24">
              <a:extLst>
                <a:ext uri="{FF2B5EF4-FFF2-40B4-BE49-F238E27FC236}">
                  <a16:creationId xmlns:a16="http://schemas.microsoft.com/office/drawing/2014/main" id="{00000000-0008-0000-0200-000011000000}"/>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5">
              <a:extLst>
                <a:ext uri="{FF2B5EF4-FFF2-40B4-BE49-F238E27FC236}">
                  <a16:creationId xmlns:a16="http://schemas.microsoft.com/office/drawing/2014/main" id="{00000000-0008-0000-0200-000012000000}"/>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8" name="Text Box 26">
            <a:extLst>
              <a:ext uri="{FF2B5EF4-FFF2-40B4-BE49-F238E27FC236}">
                <a16:creationId xmlns:a16="http://schemas.microsoft.com/office/drawing/2014/main" id="{00000000-0008-0000-0200-000008000000}"/>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9" name="Text Box 27">
            <a:extLst>
              <a:ext uri="{FF2B5EF4-FFF2-40B4-BE49-F238E27FC236}">
                <a16:creationId xmlns:a16="http://schemas.microsoft.com/office/drawing/2014/main" id="{00000000-0008-0000-0200-000009000000}"/>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38100</xdr:colOff>
      <xdr:row>169</xdr:row>
      <xdr:rowOff>38967</xdr:rowOff>
    </xdr:from>
    <xdr:to>
      <xdr:col>36</xdr:col>
      <xdr:colOff>100822</xdr:colOff>
      <xdr:row>171</xdr:row>
      <xdr:rowOff>287766</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5025736" y="31765876"/>
          <a:ext cx="2556541" cy="993481"/>
          <a:chOff x="4894862" y="11952496"/>
          <a:chExt cx="2481244" cy="871237"/>
        </a:xfrm>
      </xdr:grpSpPr>
      <xdr:sp macro="" textlink="">
        <xdr:nvSpPr>
          <xdr:cNvPr id="20" name="AutoShape 29">
            <a:extLst>
              <a:ext uri="{FF2B5EF4-FFF2-40B4-BE49-F238E27FC236}">
                <a16:creationId xmlns:a16="http://schemas.microsoft.com/office/drawing/2014/main" id="{00000000-0008-0000-0200-000014000000}"/>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21" name="Rectangle 31">
            <a:extLst>
              <a:ext uri="{FF2B5EF4-FFF2-40B4-BE49-F238E27FC236}">
                <a16:creationId xmlns:a16="http://schemas.microsoft.com/office/drawing/2014/main" id="{00000000-0008-0000-0200-000015000000}"/>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2" name="Rectangle 32">
            <a:extLst>
              <a:ext uri="{FF2B5EF4-FFF2-40B4-BE49-F238E27FC236}">
                <a16:creationId xmlns:a16="http://schemas.microsoft.com/office/drawing/2014/main" id="{00000000-0008-0000-0200-000016000000}"/>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3" name="Rectangle 33">
            <a:extLst>
              <a:ext uri="{FF2B5EF4-FFF2-40B4-BE49-F238E27FC236}">
                <a16:creationId xmlns:a16="http://schemas.microsoft.com/office/drawing/2014/main" id="{00000000-0008-0000-0200-000017000000}"/>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4" name="Rectangle 34">
            <a:extLst>
              <a:ext uri="{FF2B5EF4-FFF2-40B4-BE49-F238E27FC236}">
                <a16:creationId xmlns:a16="http://schemas.microsoft.com/office/drawing/2014/main" id="{00000000-0008-0000-0200-000018000000}"/>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5" name="Line 30">
            <a:extLst>
              <a:ext uri="{FF2B5EF4-FFF2-40B4-BE49-F238E27FC236}">
                <a16:creationId xmlns:a16="http://schemas.microsoft.com/office/drawing/2014/main" id="{00000000-0008-0000-0200-000019000000}"/>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136071</xdr:colOff>
      <xdr:row>29</xdr:row>
      <xdr:rowOff>68036</xdr:rowOff>
    </xdr:from>
    <xdr:to>
      <xdr:col>26</xdr:col>
      <xdr:colOff>97941</xdr:colOff>
      <xdr:row>31</xdr:row>
      <xdr:rowOff>41224</xdr:rowOff>
    </xdr:to>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5123707" y="5817672"/>
          <a:ext cx="377507" cy="336870"/>
          <a:chOff x="9428971" y="3006196"/>
          <a:chExt cx="255384" cy="228769"/>
        </a:xfrm>
      </xdr:grpSpPr>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8" name="図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21</xdr:col>
      <xdr:colOff>49608</xdr:colOff>
      <xdr:row>127</xdr:row>
      <xdr:rowOff>39687</xdr:rowOff>
    </xdr:from>
    <xdr:to>
      <xdr:col>22</xdr:col>
      <xdr:colOff>88916</xdr:colOff>
      <xdr:row>129</xdr:row>
      <xdr:rowOff>13216</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4413790" y="24475642"/>
          <a:ext cx="247126" cy="354529"/>
          <a:chOff x="7706445" y="2389465"/>
          <a:chExt cx="248494" cy="224321"/>
        </a:xfrm>
      </xdr:grpSpPr>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4" name="図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21</xdr:col>
      <xdr:colOff>49608</xdr:colOff>
      <xdr:row>147</xdr:row>
      <xdr:rowOff>0</xdr:rowOff>
    </xdr:from>
    <xdr:to>
      <xdr:col>22</xdr:col>
      <xdr:colOff>88916</xdr:colOff>
      <xdr:row>148</xdr:row>
      <xdr:rowOff>33059</xdr:rowOff>
    </xdr:to>
    <xdr:grpSp>
      <xdr:nvGrpSpPr>
        <xdr:cNvPr id="35" name="グループ化 34">
          <a:extLst>
            <a:ext uri="{FF2B5EF4-FFF2-40B4-BE49-F238E27FC236}">
              <a16:creationId xmlns:a16="http://schemas.microsoft.com/office/drawing/2014/main" id="{00000000-0008-0000-0200-000023000000}"/>
            </a:ext>
          </a:extLst>
        </xdr:cNvPr>
        <xdr:cNvGrpSpPr/>
      </xdr:nvGrpSpPr>
      <xdr:grpSpPr>
        <a:xfrm>
          <a:off x="4413790" y="28245955"/>
          <a:ext cx="247126" cy="223559"/>
          <a:chOff x="7706445" y="2389465"/>
          <a:chExt cx="248494" cy="224321"/>
        </a:xfrm>
      </xdr:grpSpPr>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147</xdr:row>
      <xdr:rowOff>0</xdr:rowOff>
    </xdr:from>
    <xdr:to>
      <xdr:col>47</xdr:col>
      <xdr:colOff>80984</xdr:colOff>
      <xdr:row>148</xdr:row>
      <xdr:rowOff>33059</xdr:rowOff>
    </xdr:to>
    <xdr:grpSp>
      <xdr:nvGrpSpPr>
        <xdr:cNvPr id="38" name="グループ化 37">
          <a:extLst>
            <a:ext uri="{FF2B5EF4-FFF2-40B4-BE49-F238E27FC236}">
              <a16:creationId xmlns:a16="http://schemas.microsoft.com/office/drawing/2014/main" id="{00000000-0008-0000-0200-000026000000}"/>
            </a:ext>
          </a:extLst>
        </xdr:cNvPr>
        <xdr:cNvGrpSpPr/>
      </xdr:nvGrpSpPr>
      <xdr:grpSpPr>
        <a:xfrm>
          <a:off x="9601313" y="28245955"/>
          <a:ext cx="247126" cy="223559"/>
          <a:chOff x="7706445" y="2389465"/>
          <a:chExt cx="248494" cy="224321"/>
        </a:xfrm>
      </xdr:grpSpPr>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0" name="図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127</xdr:row>
      <xdr:rowOff>39687</xdr:rowOff>
    </xdr:from>
    <xdr:to>
      <xdr:col>47</xdr:col>
      <xdr:colOff>83985</xdr:colOff>
      <xdr:row>129</xdr:row>
      <xdr:rowOff>7774</xdr:rowOff>
    </xdr:to>
    <xdr:grpSp>
      <xdr:nvGrpSpPr>
        <xdr:cNvPr id="41" name="グループ化 40">
          <a:extLst>
            <a:ext uri="{FF2B5EF4-FFF2-40B4-BE49-F238E27FC236}">
              <a16:creationId xmlns:a16="http://schemas.microsoft.com/office/drawing/2014/main" id="{00000000-0008-0000-0200-000029000000}"/>
            </a:ext>
          </a:extLst>
        </xdr:cNvPr>
        <xdr:cNvGrpSpPr/>
      </xdr:nvGrpSpPr>
      <xdr:grpSpPr>
        <a:xfrm>
          <a:off x="9601313" y="24475642"/>
          <a:ext cx="250127" cy="349087"/>
          <a:chOff x="9428971" y="3006196"/>
          <a:chExt cx="255384" cy="228769"/>
        </a:xfrm>
      </xdr:grpSpPr>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3" name="図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12</xdr:col>
      <xdr:colOff>118268</xdr:colOff>
      <xdr:row>137</xdr:row>
      <xdr:rowOff>186188</xdr:rowOff>
    </xdr:from>
    <xdr:to>
      <xdr:col>16</xdr:col>
      <xdr:colOff>91815</xdr:colOff>
      <xdr:row>138</xdr:row>
      <xdr:rowOff>184204</xdr:rowOff>
    </xdr:to>
    <xdr:grpSp>
      <xdr:nvGrpSpPr>
        <xdr:cNvPr id="44" name="グループ化 43">
          <a:extLst>
            <a:ext uri="{FF2B5EF4-FFF2-40B4-BE49-F238E27FC236}">
              <a16:creationId xmlns:a16="http://schemas.microsoft.com/office/drawing/2014/main" id="{00000000-0008-0000-0200-00002C000000}"/>
            </a:ext>
          </a:extLst>
        </xdr:cNvPr>
        <xdr:cNvGrpSpPr/>
      </xdr:nvGrpSpPr>
      <xdr:grpSpPr>
        <a:xfrm>
          <a:off x="2612086" y="26527143"/>
          <a:ext cx="804820" cy="188516"/>
          <a:chOff x="10368359" y="4911328"/>
          <a:chExt cx="767297" cy="313765"/>
        </a:xfrm>
      </xdr:grpSpPr>
      <xdr:sp macro="" textlink="">
        <xdr:nvSpPr>
          <xdr:cNvPr id="45" name="楕円 44">
            <a:extLst>
              <a:ext uri="{FF2B5EF4-FFF2-40B4-BE49-F238E27FC236}">
                <a16:creationId xmlns:a16="http://schemas.microsoft.com/office/drawing/2014/main" id="{00000000-0008-0000-0200-00002D000000}"/>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はい</a:t>
            </a:r>
          </a:p>
        </xdr:txBody>
      </xdr:sp>
    </xdr:grpSp>
    <xdr:clientData/>
  </xdr:twoCellAnchor>
  <xdr:twoCellAnchor>
    <xdr:from>
      <xdr:col>15</xdr:col>
      <xdr:colOff>152399</xdr:colOff>
      <xdr:row>138</xdr:row>
      <xdr:rowOff>2322</xdr:rowOff>
    </xdr:from>
    <xdr:to>
      <xdr:col>18</xdr:col>
      <xdr:colOff>4990</xdr:colOff>
      <xdr:row>139</xdr:row>
      <xdr:rowOff>14812</xdr:rowOff>
    </xdr:to>
    <xdr:grpSp>
      <xdr:nvGrpSpPr>
        <xdr:cNvPr id="47" name="グループ化 46">
          <a:extLst>
            <a:ext uri="{FF2B5EF4-FFF2-40B4-BE49-F238E27FC236}">
              <a16:creationId xmlns:a16="http://schemas.microsoft.com/office/drawing/2014/main" id="{00000000-0008-0000-0200-00002F000000}"/>
            </a:ext>
          </a:extLst>
        </xdr:cNvPr>
        <xdr:cNvGrpSpPr/>
      </xdr:nvGrpSpPr>
      <xdr:grpSpPr>
        <a:xfrm>
          <a:off x="3269672" y="26533777"/>
          <a:ext cx="476045" cy="202990"/>
          <a:chOff x="2853085" y="4486622"/>
          <a:chExt cx="392728" cy="238419"/>
        </a:xfrm>
      </xdr:grpSpPr>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2853085" y="4487637"/>
            <a:ext cx="357713" cy="43323"/>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3171439" y="4486622"/>
            <a:ext cx="49056" cy="185855"/>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二等辺三角形 49">
            <a:extLst>
              <a:ext uri="{FF2B5EF4-FFF2-40B4-BE49-F238E27FC236}">
                <a16:creationId xmlns:a16="http://schemas.microsoft.com/office/drawing/2014/main" id="{00000000-0008-0000-0200-000032000000}"/>
              </a:ext>
            </a:extLst>
          </xdr:cNvPr>
          <xdr:cNvSpPr/>
        </xdr:nvSpPr>
        <xdr:spPr>
          <a:xfrm flipV="1">
            <a:off x="3143446" y="4676273"/>
            <a:ext cx="102367" cy="48768"/>
          </a:xfrm>
          <a:prstGeom prst="triangle">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172634</xdr:colOff>
      <xdr:row>137</xdr:row>
      <xdr:rowOff>186188</xdr:rowOff>
    </xdr:from>
    <xdr:to>
      <xdr:col>22</xdr:col>
      <xdr:colOff>146181</xdr:colOff>
      <xdr:row>138</xdr:row>
      <xdr:rowOff>184204</xdr:rowOff>
    </xdr:to>
    <xdr:grpSp>
      <xdr:nvGrpSpPr>
        <xdr:cNvPr id="51" name="グループ化 50">
          <a:extLst>
            <a:ext uri="{FF2B5EF4-FFF2-40B4-BE49-F238E27FC236}">
              <a16:creationId xmlns:a16="http://schemas.microsoft.com/office/drawing/2014/main" id="{00000000-0008-0000-0200-000033000000}"/>
            </a:ext>
          </a:extLst>
        </xdr:cNvPr>
        <xdr:cNvGrpSpPr/>
      </xdr:nvGrpSpPr>
      <xdr:grpSpPr>
        <a:xfrm>
          <a:off x="3913361" y="26527143"/>
          <a:ext cx="804820" cy="188516"/>
          <a:chOff x="10368359" y="4911328"/>
          <a:chExt cx="767297" cy="313765"/>
        </a:xfrm>
      </xdr:grpSpPr>
      <xdr:sp macro="" textlink="">
        <xdr:nvSpPr>
          <xdr:cNvPr id="52" name="楕円 51">
            <a:extLst>
              <a:ext uri="{FF2B5EF4-FFF2-40B4-BE49-F238E27FC236}">
                <a16:creationId xmlns:a16="http://schemas.microsoft.com/office/drawing/2014/main" id="{00000000-0008-0000-0200-000034000000}"/>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いいえ</a:t>
            </a:r>
          </a:p>
        </xdr:txBody>
      </xdr:sp>
    </xdr:grpSp>
    <xdr:clientData/>
  </xdr:twoCellAnchor>
  <xdr:twoCellAnchor>
    <xdr:from>
      <xdr:col>27</xdr:col>
      <xdr:colOff>29765</xdr:colOff>
      <xdr:row>137</xdr:row>
      <xdr:rowOff>19050</xdr:rowOff>
    </xdr:from>
    <xdr:to>
      <xdr:col>48</xdr:col>
      <xdr:colOff>1601</xdr:colOff>
      <xdr:row>137</xdr:row>
      <xdr:rowOff>367553</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5430440" y="24526875"/>
          <a:ext cx="4172361" cy="167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108000" indent="-108000">
            <a:spcBef>
              <a:spcPts val="0"/>
            </a:spcBef>
          </a:pPr>
          <a:r>
            <a:rPr kumimoji="1" lang="en-US" altLang="ja-JP" sz="900" kern="0" cap="small" spc="-100" baseline="0">
              <a:latin typeface="ＭＳ 明朝" panose="02020609040205080304" pitchFamily="17" charset="-128"/>
              <a:ea typeface="ＭＳ 明朝" panose="02020609040205080304" pitchFamily="17" charset="-128"/>
            </a:rPr>
            <a:t>※</a:t>
          </a:r>
          <a:r>
            <a:rPr kumimoji="1" lang="ja-JP" altLang="en-US" sz="900" kern="0" cap="small" spc="-100" baseline="0">
              <a:latin typeface="ＭＳ 明朝" panose="02020609040205080304" pitchFamily="17" charset="-128"/>
              <a:ea typeface="ＭＳ 明朝" panose="02020609040205080304" pitchFamily="17" charset="-128"/>
            </a:rPr>
            <a:t>辞退後，卒業期までの返還期限猶予を希望する場合は，スカラネット・パーソナルから</a:t>
          </a:r>
          <a:r>
            <a:rPr kumimoji="1" lang="ja-JP" altLang="en-US" sz="900" u="sng" kern="0" cap="small" spc="-100" baseline="0">
              <a:latin typeface="ＭＳ Ｐゴシック" panose="020B0600070205080204" pitchFamily="50" charset="-128"/>
              <a:ea typeface="ＭＳ Ｐゴシック" panose="020B0600070205080204" pitchFamily="50" charset="-128"/>
            </a:rPr>
            <a:t>在学猶予願（在学届）</a:t>
          </a:r>
          <a:r>
            <a:rPr kumimoji="1" lang="ja-JP" altLang="en-US" sz="900" kern="0" cap="small" spc="-100" baseline="0">
              <a:latin typeface="ＭＳ 明朝" panose="02020609040205080304" pitchFamily="17" charset="-128"/>
              <a:ea typeface="ＭＳ 明朝" panose="02020609040205080304" pitchFamily="17" charset="-128"/>
            </a:rPr>
            <a:t>を提出してください。</a:t>
          </a:r>
        </a:p>
      </xdr:txBody>
    </xdr:sp>
    <xdr:clientData/>
  </xdr:twoCellAnchor>
  <xdr:twoCellAnchor>
    <xdr:from>
      <xdr:col>28</xdr:col>
      <xdr:colOff>39688</xdr:colOff>
      <xdr:row>144</xdr:row>
      <xdr:rowOff>51950</xdr:rowOff>
    </xdr:from>
    <xdr:to>
      <xdr:col>47</xdr:col>
      <xdr:colOff>0</xdr:colOff>
      <xdr:row>144</xdr:row>
      <xdr:rowOff>513708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5640388" y="25893275"/>
          <a:ext cx="3760787" cy="137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●すでに退学／除籍が決定しているが退学日／除籍日に基づく異動始期の前月以前の振込みが保留されており，最終振込年月までで辞退する場合は，左欄「退学日／除籍日」を記入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9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51265</xdr:colOff>
      <xdr:row>143</xdr:row>
      <xdr:rowOff>48061</xdr:rowOff>
    </xdr:from>
    <xdr:to>
      <xdr:col>22</xdr:col>
      <xdr:colOff>137954</xdr:colOff>
      <xdr:row>145</xdr:row>
      <xdr:rowOff>36282</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851365" y="25698886"/>
          <a:ext cx="3687139" cy="369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cs typeface="+mn-cs"/>
            </a:rPr>
            <a:t>決定日に基づいた異動始期で「退学（除籍）」の入力をしてください。</a:t>
          </a:r>
          <a:endParaRPr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endParaRPr>
        </a:p>
        <a:p>
          <a:pPr marL="115200" indent="-115200" algn="l"/>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「決定日」は、授業料未納により退学日</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除籍日が遡る場合に記入。（休学から復学せず退学</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除籍となり，その日付が遡る場合も同様に記入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lang="ja-JP" altLang="ja-JP" sz="900">
            <a:effectLst/>
            <a:latin typeface="ＭＳ 明朝" panose="02020609040205080304" pitchFamily="17" charset="-128"/>
            <a:ea typeface="ＭＳ 明朝" panose="02020609040205080304" pitchFamily="17" charset="-128"/>
          </a:endParaRPr>
        </a:p>
        <a:p>
          <a:pPr algn="l"/>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xdr:col>
      <xdr:colOff>195796</xdr:colOff>
      <xdr:row>181</xdr:row>
      <xdr:rowOff>-1</xdr:rowOff>
    </xdr:from>
    <xdr:to>
      <xdr:col>26</xdr:col>
      <xdr:colOff>13607</xdr:colOff>
      <xdr:row>218</xdr:row>
      <xdr:rowOff>27214</xdr:rowOff>
    </xdr:to>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95821" y="32251649"/>
          <a:ext cx="4818436" cy="1436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230400" indent="-228600"/>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はいずれか</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つに☑を付ける。留学中に</a:t>
          </a:r>
          <a:r>
            <a:rPr kumimoji="1" lang="ja-JP" altLang="en-US" sz="900">
              <a:latin typeface="ＭＳ Ｐゴシック" panose="020B0600070205080204" pitchFamily="50" charset="-128"/>
              <a:ea typeface="ＭＳ Ｐゴシック" panose="020B0600070205080204" pitchFamily="50" charset="-128"/>
            </a:rPr>
            <a:t>複数の身分が存在する場合</a:t>
          </a:r>
          <a:r>
            <a:rPr kumimoji="1" lang="ja-JP" altLang="en-US" sz="900">
              <a:latin typeface="ＭＳ 明朝" panose="02020609040205080304" pitchFamily="17" charset="-128"/>
              <a:ea typeface="ＭＳ 明朝" panose="02020609040205080304" pitchFamily="17" charset="-128"/>
            </a:rPr>
            <a:t>は☑を付けず，□内に時系列順に</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の番号を付ける。「記入例」参照。</a:t>
          </a:r>
        </a:p>
        <a:p>
          <a:pPr marL="230400" indent="-228600"/>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に「留学時の身分」欄で☑を付けた期間を記入する。 「</a:t>
          </a:r>
          <a:r>
            <a:rPr kumimoji="1" lang="ja-JP" altLang="en-US" sz="900">
              <a:latin typeface="ＭＳ Ｐゴシック" panose="020B0600070205080204" pitchFamily="50" charset="-128"/>
              <a:ea typeface="ＭＳ Ｐゴシック" panose="020B0600070205080204" pitchFamily="50" charset="-128"/>
            </a:rPr>
            <a:t>休学</a:t>
          </a:r>
          <a:r>
            <a:rPr kumimoji="1" lang="ja-JP" altLang="en-US" sz="900">
              <a:latin typeface="ＭＳ 明朝" panose="02020609040205080304" pitchFamily="17" charset="-128"/>
              <a:ea typeface="ＭＳ 明朝" panose="02020609040205080304" pitchFamily="17" charset="-128"/>
            </a:rPr>
            <a:t>」を選択した場合は休学期間，「</a:t>
          </a:r>
          <a:r>
            <a:rPr kumimoji="1" lang="ja-JP" altLang="en-US" sz="900">
              <a:latin typeface="ＭＳ Ｐゴシック" panose="020B0600070205080204" pitchFamily="50" charset="-128"/>
              <a:ea typeface="ＭＳ Ｐゴシック" panose="020B0600070205080204" pitchFamily="50" charset="-128"/>
            </a:rPr>
            <a:t>留学</a:t>
          </a:r>
          <a:r>
            <a:rPr kumimoji="1" lang="ja-JP" altLang="en-US" sz="900">
              <a:latin typeface="ＭＳ 明朝" panose="02020609040205080304" pitchFamily="17" charset="-128"/>
              <a:ea typeface="ＭＳ 明朝" panose="02020609040205080304" pitchFamily="17" charset="-128"/>
            </a:rPr>
            <a:t>」を選択した場合は「留学」の身分に異動する期間を記入し，実際に渡航する期間は記入しない。 「</a:t>
          </a:r>
          <a:r>
            <a:rPr kumimoji="1" lang="ja-JP" altLang="en-US" sz="900">
              <a:latin typeface="ＭＳ Ｐゴシック" panose="020B0600070205080204" pitchFamily="50" charset="-128"/>
              <a:ea typeface="ＭＳ Ｐゴシック" panose="020B0600070205080204" pitchFamily="50" charset="-128"/>
            </a:rPr>
            <a:t>在学</a:t>
          </a:r>
          <a:r>
            <a:rPr kumimoji="1" lang="ja-JP" altLang="en-US" sz="900">
              <a:latin typeface="ＭＳ 明朝" panose="02020609040205080304" pitchFamily="17" charset="-128"/>
              <a:ea typeface="ＭＳ 明朝" panose="02020609040205080304" pitchFamily="17" charset="-128"/>
            </a:rPr>
            <a:t>」を選択した場合は学校で把握する留学期間を記入する。 「留学時の身分」欄に☑でなく</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の番号を付けた場合は，番号と対応する期間を本欄の</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及び</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に記入する。「記入例」参照。</a:t>
          </a:r>
        </a:p>
        <a:p>
          <a:pPr marL="230400" indent="-228600"/>
          <a:r>
            <a:rPr kumimoji="1" lang="en-US" altLang="ja-JP" sz="900">
              <a:latin typeface="ＭＳ 明朝" panose="02020609040205080304" pitchFamily="17" charset="-128"/>
              <a:ea typeface="ＭＳ 明朝" panose="02020609040205080304" pitchFamily="17" charset="-128"/>
            </a:rPr>
            <a:t>※3</a:t>
          </a:r>
          <a:r>
            <a:rPr kumimoji="1" lang="ja-JP" altLang="en-US" sz="900">
              <a:latin typeface="ＭＳ 明朝" panose="02020609040205080304" pitchFamily="17" charset="-128"/>
              <a:ea typeface="ＭＳ 明朝" panose="02020609040205080304" pitchFamily="17" charset="-128"/>
            </a:rPr>
            <a:t> この</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つ以外は「私費」として取扱い，記入不要。</a:t>
          </a:r>
        </a:p>
        <a:p>
          <a:pPr marL="230400" indent="-228600"/>
          <a:r>
            <a:rPr kumimoji="1" lang="ja-JP" altLang="en-US" sz="900">
              <a:latin typeface="ＭＳ 明朝" panose="02020609040205080304" pitchFamily="17" charset="-128"/>
              <a:ea typeface="ＭＳ 明朝" panose="02020609040205080304" pitchFamily="17" charset="-128"/>
            </a:rPr>
            <a:t>（注）振込超過がある場合は，休止処理ができないため返戻が必要。</a:t>
          </a:r>
        </a:p>
      </xdr:txBody>
    </xdr:sp>
    <xdr:clientData/>
  </xdr:twoCellAnchor>
  <xdr:twoCellAnchor>
    <xdr:from>
      <xdr:col>4</xdr:col>
      <xdr:colOff>1</xdr:colOff>
      <xdr:row>137</xdr:row>
      <xdr:rowOff>0</xdr:rowOff>
    </xdr:from>
    <xdr:to>
      <xdr:col>22</xdr:col>
      <xdr:colOff>190500</xdr:colOff>
      <xdr:row>137</xdr:row>
      <xdr:rowOff>276225</xdr:rowOff>
    </xdr:to>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800101" y="24507825"/>
          <a:ext cx="379094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pPr marL="139700" indent="-140400"/>
          <a:r>
            <a:rPr kumimoji="1" lang="ja-JP" altLang="en-US" sz="1100">
              <a:solidFill>
                <a:srgbClr val="FF0000"/>
              </a:solidFill>
            </a:rPr>
            <a:t>●授業料未納により退学日</a:t>
          </a:r>
          <a:r>
            <a:rPr kumimoji="1" lang="en-US" altLang="ja-JP" sz="1100">
              <a:solidFill>
                <a:srgbClr val="FF0000"/>
              </a:solidFill>
            </a:rPr>
            <a:t>/</a:t>
          </a:r>
          <a:r>
            <a:rPr kumimoji="1" lang="ja-JP" altLang="en-US" sz="1100">
              <a:solidFill>
                <a:srgbClr val="FF0000"/>
              </a:solidFill>
            </a:rPr>
            <a:t>除籍日が遡りますか。</a:t>
          </a:r>
        </a:p>
      </xdr:txBody>
    </xdr:sp>
    <xdr:clientData/>
  </xdr:twoCellAnchor>
  <xdr:twoCellAnchor>
    <xdr:from>
      <xdr:col>42</xdr:col>
      <xdr:colOff>126261</xdr:colOff>
      <xdr:row>128</xdr:row>
      <xdr:rowOff>25513</xdr:rowOff>
    </xdr:from>
    <xdr:to>
      <xdr:col>46</xdr:col>
      <xdr:colOff>41126</xdr:colOff>
      <xdr:row>128</xdr:row>
      <xdr:rowOff>193560</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8527311" y="22818838"/>
          <a:ext cx="714965"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23</xdr:col>
      <xdr:colOff>0</xdr:colOff>
      <xdr:row>136</xdr:row>
      <xdr:rowOff>74147</xdr:rowOff>
    </xdr:from>
    <xdr:to>
      <xdr:col>27</xdr:col>
      <xdr:colOff>176753</xdr:colOff>
      <xdr:row>144</xdr:row>
      <xdr:rowOff>131049</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4779818" y="26224602"/>
          <a:ext cx="1008026" cy="1580902"/>
          <a:chOff x="4190361" y="3996018"/>
          <a:chExt cx="905511" cy="1642271"/>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4190361" y="3998871"/>
            <a:ext cx="125352" cy="0"/>
          </a:xfrm>
          <a:prstGeom prst="straightConnector1">
            <a:avLst/>
          </a:prstGeom>
          <a:ln w="25400">
            <a:solidFill>
              <a:schemeClr val="bg1">
                <a:lumMod val="7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302512" y="3996018"/>
            <a:ext cx="0" cy="1642271"/>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flipH="1">
            <a:off x="4299941" y="5633173"/>
            <a:ext cx="795931" cy="0"/>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2030</xdr:colOff>
      <xdr:row>72</xdr:row>
      <xdr:rowOff>91567</xdr:rowOff>
    </xdr:from>
    <xdr:to>
      <xdr:col>53</xdr:col>
      <xdr:colOff>55789</xdr:colOff>
      <xdr:row>74</xdr:row>
      <xdr:rowOff>137528</xdr:rowOff>
    </xdr:to>
    <xdr:sp macro="" textlink="">
      <xdr:nvSpPr>
        <xdr:cNvPr id="64" name="AutoShape 3">
          <a:extLst>
            <a:ext uri="{FF2B5EF4-FFF2-40B4-BE49-F238E27FC236}">
              <a16:creationId xmlns:a16="http://schemas.microsoft.com/office/drawing/2014/main" id="{00000000-0008-0000-0200-000040000000}"/>
            </a:ext>
          </a:extLst>
        </xdr:cNvPr>
        <xdr:cNvSpPr>
          <a:spLocks noChangeArrowheads="1"/>
        </xdr:cNvSpPr>
      </xdr:nvSpPr>
      <xdr:spPr bwMode="auto">
        <a:xfrm>
          <a:off x="202055" y="13245592"/>
          <a:ext cx="10455059" cy="426961"/>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59443</xdr:colOff>
      <xdr:row>202</xdr:row>
      <xdr:rowOff>40820</xdr:rowOff>
    </xdr:from>
    <xdr:to>
      <xdr:col>11</xdr:col>
      <xdr:colOff>639536</xdr:colOff>
      <xdr:row>243</xdr:row>
      <xdr:rowOff>26386</xdr:rowOff>
    </xdr:to>
    <xdr:pic>
      <xdr:nvPicPr>
        <xdr:cNvPr id="92" name="図 91">
          <a:extLst>
            <a:ext uri="{FF2B5EF4-FFF2-40B4-BE49-F238E27FC236}">
              <a16:creationId xmlns:a16="http://schemas.microsoft.com/office/drawing/2014/main" id="{00000000-0008-0000-03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229" y="48318963"/>
          <a:ext cx="7383664" cy="10027637"/>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0</xdr:col>
      <xdr:colOff>340179</xdr:colOff>
      <xdr:row>132</xdr:row>
      <xdr:rowOff>40822</xdr:rowOff>
    </xdr:from>
    <xdr:to>
      <xdr:col>11</xdr:col>
      <xdr:colOff>609603</xdr:colOff>
      <xdr:row>138</xdr:row>
      <xdr:rowOff>133169</xdr:rowOff>
    </xdr:to>
    <xdr:pic>
      <xdr:nvPicPr>
        <xdr:cNvPr id="151" name="図 150">
          <a:extLst>
            <a:ext uri="{FF2B5EF4-FFF2-40B4-BE49-F238E27FC236}">
              <a16:creationId xmlns:a16="http://schemas.microsoft.com/office/drawing/2014/main" id="{00000000-0008-0000-0300-00009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179" y="31636608"/>
          <a:ext cx="7426781" cy="1561918"/>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40821</xdr:colOff>
      <xdr:row>91</xdr:row>
      <xdr:rowOff>27215</xdr:rowOff>
    </xdr:from>
    <xdr:to>
      <xdr:col>11</xdr:col>
      <xdr:colOff>666750</xdr:colOff>
      <xdr:row>103</xdr:row>
      <xdr:rowOff>142003</xdr:rowOff>
    </xdr:to>
    <xdr:pic>
      <xdr:nvPicPr>
        <xdr:cNvPr id="150" name="図 149">
          <a:extLst>
            <a:ext uri="{FF2B5EF4-FFF2-40B4-BE49-F238E27FC236}">
              <a16:creationId xmlns:a16="http://schemas.microsoft.com/office/drawing/2014/main" id="{00000000-0008-0000-0300-00009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4607" y="21785036"/>
          <a:ext cx="7429500" cy="3053931"/>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190499</xdr:colOff>
      <xdr:row>186</xdr:row>
      <xdr:rowOff>176893</xdr:rowOff>
    </xdr:from>
    <xdr:to>
      <xdr:col>4</xdr:col>
      <xdr:colOff>447635</xdr:colOff>
      <xdr:row>190</xdr:row>
      <xdr:rowOff>9475</xdr:rowOff>
    </xdr:to>
    <xdr:pic>
      <xdr:nvPicPr>
        <xdr:cNvPr id="141" name="図 140">
          <a:extLst>
            <a:ext uri="{FF2B5EF4-FFF2-40B4-BE49-F238E27FC236}">
              <a16:creationId xmlns:a16="http://schemas.microsoft.com/office/drawing/2014/main" id="{00000000-0008-0000-0300-00008D000000}"/>
            </a:ext>
          </a:extLst>
        </xdr:cNvPr>
        <xdr:cNvPicPr>
          <a:picLocks noChangeAspect="1"/>
        </xdr:cNvPicPr>
      </xdr:nvPicPr>
      <xdr:blipFill>
        <a:blip xmlns:r="http://schemas.openxmlformats.org/officeDocument/2006/relationships" r:embed="rId4"/>
        <a:stretch>
          <a:fillRect/>
        </a:stretch>
      </xdr:blipFill>
      <xdr:spPr>
        <a:xfrm>
          <a:off x="544285" y="44590607"/>
          <a:ext cx="2298207" cy="812297"/>
        </a:xfrm>
        <a:prstGeom prst="rect">
          <a:avLst/>
        </a:prstGeom>
      </xdr:spPr>
    </xdr:pic>
    <xdr:clientData/>
  </xdr:twoCellAnchor>
  <xdr:twoCellAnchor editAs="oneCell">
    <xdr:from>
      <xdr:col>1</xdr:col>
      <xdr:colOff>299357</xdr:colOff>
      <xdr:row>176</xdr:row>
      <xdr:rowOff>108856</xdr:rowOff>
    </xdr:from>
    <xdr:to>
      <xdr:col>11</xdr:col>
      <xdr:colOff>602797</xdr:colOff>
      <xdr:row>184</xdr:row>
      <xdr:rowOff>235323</xdr:rowOff>
    </xdr:to>
    <xdr:pic>
      <xdr:nvPicPr>
        <xdr:cNvPr id="136" name="図 135">
          <a:extLst>
            <a:ext uri="{FF2B5EF4-FFF2-40B4-BE49-F238E27FC236}">
              <a16:creationId xmlns:a16="http://schemas.microsoft.com/office/drawing/2014/main" id="{00000000-0008-0000-0300-00008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3143" y="42073285"/>
          <a:ext cx="7107011" cy="2095500"/>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13607</xdr:colOff>
      <xdr:row>109</xdr:row>
      <xdr:rowOff>72115</xdr:rowOff>
    </xdr:from>
    <xdr:to>
      <xdr:col>11</xdr:col>
      <xdr:colOff>648417</xdr:colOff>
      <xdr:row>120</xdr:row>
      <xdr:rowOff>163286</xdr:rowOff>
    </xdr:to>
    <xdr:pic>
      <xdr:nvPicPr>
        <xdr:cNvPr id="127" name="図 126">
          <a:extLst>
            <a:ext uri="{FF2B5EF4-FFF2-40B4-BE49-F238E27FC236}">
              <a16:creationId xmlns:a16="http://schemas.microsoft.com/office/drawing/2014/main" id="{00000000-0008-0000-0300-00007F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67393" y="25993722"/>
          <a:ext cx="7438381" cy="2785385"/>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33618</xdr:colOff>
      <xdr:row>77</xdr:row>
      <xdr:rowOff>43030</xdr:rowOff>
    </xdr:from>
    <xdr:to>
      <xdr:col>11</xdr:col>
      <xdr:colOff>638735</xdr:colOff>
      <xdr:row>89</xdr:row>
      <xdr:rowOff>162568</xdr:rowOff>
    </xdr:to>
    <xdr:pic>
      <xdr:nvPicPr>
        <xdr:cNvPr id="123" name="図 122">
          <a:extLst>
            <a:ext uri="{FF2B5EF4-FFF2-40B4-BE49-F238E27FC236}">
              <a16:creationId xmlns:a16="http://schemas.microsoft.com/office/drawing/2014/main" id="{00000000-0008-0000-0300-00007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1000" y="16482059"/>
          <a:ext cx="7440706" cy="2943420"/>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7</xdr:col>
      <xdr:colOff>13606</xdr:colOff>
      <xdr:row>36</xdr:row>
      <xdr:rowOff>27215</xdr:rowOff>
    </xdr:from>
    <xdr:to>
      <xdr:col>11</xdr:col>
      <xdr:colOff>666749</xdr:colOff>
      <xdr:row>55</xdr:row>
      <xdr:rowOff>3374</xdr:rowOff>
    </xdr:to>
    <xdr:pic>
      <xdr:nvPicPr>
        <xdr:cNvPr id="98" name="図 97">
          <a:extLst>
            <a:ext uri="{FF2B5EF4-FFF2-40B4-BE49-F238E27FC236}">
              <a16:creationId xmlns:a16="http://schemas.microsoft.com/office/drawing/2014/main" id="{00000000-0008-0000-0300-00006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49535" y="8640536"/>
          <a:ext cx="3374571" cy="4629802"/>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27213</xdr:colOff>
      <xdr:row>36</xdr:row>
      <xdr:rowOff>27215</xdr:rowOff>
    </xdr:from>
    <xdr:to>
      <xdr:col>5</xdr:col>
      <xdr:colOff>680356</xdr:colOff>
      <xdr:row>55</xdr:row>
      <xdr:rowOff>14604</xdr:rowOff>
    </xdr:to>
    <xdr:pic>
      <xdr:nvPicPr>
        <xdr:cNvPr id="96" name="図 95">
          <a:extLst>
            <a:ext uri="{FF2B5EF4-FFF2-40B4-BE49-F238E27FC236}">
              <a16:creationId xmlns:a16="http://schemas.microsoft.com/office/drawing/2014/main" id="{00000000-0008-0000-0300-000060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80999" y="8640536"/>
          <a:ext cx="3374571" cy="4641032"/>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7</xdr:col>
      <xdr:colOff>42194</xdr:colOff>
      <xdr:row>8</xdr:row>
      <xdr:rowOff>22411</xdr:rowOff>
    </xdr:from>
    <xdr:to>
      <xdr:col>11</xdr:col>
      <xdr:colOff>627530</xdr:colOff>
      <xdr:row>25</xdr:row>
      <xdr:rowOff>232270</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509419" y="1927411"/>
          <a:ext cx="3328536" cy="4257984"/>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33615</xdr:colOff>
      <xdr:row>8</xdr:row>
      <xdr:rowOff>22410</xdr:rowOff>
    </xdr:from>
    <xdr:to>
      <xdr:col>5</xdr:col>
      <xdr:colOff>627530</xdr:colOff>
      <xdr:row>26</xdr:row>
      <xdr:rowOff>7826</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6040" y="1927410"/>
          <a:ext cx="3337115" cy="4271666"/>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xdr:from>
      <xdr:col>4</xdr:col>
      <xdr:colOff>425824</xdr:colOff>
      <xdr:row>25</xdr:row>
      <xdr:rowOff>11205</xdr:rowOff>
    </xdr:from>
    <xdr:to>
      <xdr:col>8</xdr:col>
      <xdr:colOff>627529</xdr:colOff>
      <xdr:row>27</xdr:row>
      <xdr:rowOff>163286</xdr:rowOff>
    </xdr:to>
    <xdr:sp macro="" textlink="">
      <xdr:nvSpPr>
        <xdr:cNvPr id="8" name="上カーブ矢印 7">
          <a:extLst>
            <a:ext uri="{FF2B5EF4-FFF2-40B4-BE49-F238E27FC236}">
              <a16:creationId xmlns:a16="http://schemas.microsoft.com/office/drawing/2014/main" id="{00000000-0008-0000-0300-000008000000}"/>
            </a:ext>
          </a:extLst>
        </xdr:cNvPr>
        <xdr:cNvSpPr/>
      </xdr:nvSpPr>
      <xdr:spPr>
        <a:xfrm>
          <a:off x="2835649" y="5964330"/>
          <a:ext cx="2944905" cy="637856"/>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122464</xdr:colOff>
      <xdr:row>80</xdr:row>
      <xdr:rowOff>54430</xdr:rowOff>
    </xdr:from>
    <xdr:to>
      <xdr:col>4</xdr:col>
      <xdr:colOff>612321</xdr:colOff>
      <xdr:row>89</xdr:row>
      <xdr:rowOff>100853</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469846" y="17199430"/>
          <a:ext cx="2540534" cy="2164335"/>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5</xdr:col>
      <xdr:colOff>176893</xdr:colOff>
      <xdr:row>77</xdr:row>
      <xdr:rowOff>231322</xdr:rowOff>
    </xdr:from>
    <xdr:to>
      <xdr:col>5</xdr:col>
      <xdr:colOff>666751</xdr:colOff>
      <xdr:row>79</xdr:row>
      <xdr:rowOff>54429</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3272518" y="16385722"/>
          <a:ext cx="489858" cy="29935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5</xdr:col>
      <xdr:colOff>163285</xdr:colOff>
      <xdr:row>80</xdr:row>
      <xdr:rowOff>0</xdr:rowOff>
    </xdr:from>
    <xdr:to>
      <xdr:col>11</xdr:col>
      <xdr:colOff>544285</xdr:colOff>
      <xdr:row>89</xdr:row>
      <xdr:rowOff>78441</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3244903" y="17145000"/>
          <a:ext cx="4482353" cy="2196353"/>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149679</xdr:colOff>
      <xdr:row>93</xdr:row>
      <xdr:rowOff>221795</xdr:rowOff>
    </xdr:from>
    <xdr:to>
      <xdr:col>11</xdr:col>
      <xdr:colOff>530679</xdr:colOff>
      <xdr:row>103</xdr:row>
      <xdr:rowOff>78441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3231297" y="20426001"/>
          <a:ext cx="4482353" cy="2209881"/>
        </a:xfrm>
        <a:prstGeom prst="rect">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349704</xdr:colOff>
      <xdr:row>38</xdr:row>
      <xdr:rowOff>68035</xdr:rowOff>
    </xdr:from>
    <xdr:to>
      <xdr:col>6</xdr:col>
      <xdr:colOff>40821</xdr:colOff>
      <xdr:row>42</xdr:row>
      <xdr:rowOff>163286</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349704" y="9171214"/>
          <a:ext cx="3446688" cy="1074965"/>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0</xdr:col>
      <xdr:colOff>608318</xdr:colOff>
      <xdr:row>11</xdr:row>
      <xdr:rowOff>77640</xdr:rowOff>
    </xdr:from>
    <xdr:to>
      <xdr:col>6</xdr:col>
      <xdr:colOff>13607</xdr:colOff>
      <xdr:row>22</xdr:row>
      <xdr:rowOff>176892</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351143" y="2697015"/>
          <a:ext cx="3443889" cy="271862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359784</xdr:colOff>
      <xdr:row>11</xdr:row>
      <xdr:rowOff>82080</xdr:rowOff>
    </xdr:from>
    <xdr:ext cx="954107" cy="521425"/>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2769609" y="2701455"/>
          <a:ext cx="954107"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①ー１</a:t>
          </a:r>
        </a:p>
      </xdr:txBody>
    </xdr:sp>
    <xdr:clientData/>
  </xdr:oneCellAnchor>
  <xdr:oneCellAnchor>
    <xdr:from>
      <xdr:col>4</xdr:col>
      <xdr:colOff>435429</xdr:colOff>
      <xdr:row>38</xdr:row>
      <xdr:rowOff>40821</xdr:rowOff>
    </xdr:from>
    <xdr:ext cx="954108" cy="521425"/>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2845254" y="8918121"/>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①ー２</a:t>
          </a:r>
        </a:p>
      </xdr:txBody>
    </xdr:sp>
    <xdr:clientData/>
  </xdr:oneCellAnchor>
  <xdr:oneCellAnchor>
    <xdr:from>
      <xdr:col>3</xdr:col>
      <xdr:colOff>108858</xdr:colOff>
      <xdr:row>80</xdr:row>
      <xdr:rowOff>40821</xdr:rowOff>
    </xdr:from>
    <xdr:ext cx="954108" cy="521425"/>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832883" y="16909596"/>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②ー１</a:t>
          </a:r>
        </a:p>
      </xdr:txBody>
    </xdr:sp>
    <xdr:clientData/>
  </xdr:oneCellAnchor>
  <xdr:oneCellAnchor>
    <xdr:from>
      <xdr:col>8</xdr:col>
      <xdr:colOff>575188</xdr:colOff>
      <xdr:row>77</xdr:row>
      <xdr:rowOff>217714</xdr:rowOff>
    </xdr:from>
    <xdr:ext cx="184730" cy="405432"/>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5728213" y="16372114"/>
          <a:ext cx="184730" cy="405432"/>
        </a:xfrm>
        <a:prstGeom prst="rect">
          <a:avLst/>
        </a:prstGeom>
        <a:noFill/>
      </xdr:spPr>
      <xdr:txBody>
        <a:bodyPr wrap="none" lIns="91440" tIns="45720" rIns="91440" bIns="45720">
          <a:spAutoFit/>
        </a:bodyPr>
        <a:lstStyle/>
        <a:p>
          <a:pPr algn="ctr"/>
          <a:endParaRPr lang="ja-JP" altLang="en-US" sz="2000" b="1" cap="none" spc="0">
            <a:ln w="22225">
              <a:solidFill>
                <a:schemeClr val="accent2"/>
              </a:solidFill>
              <a:prstDash val="solid"/>
            </a:ln>
            <a:solidFill>
              <a:schemeClr val="accent2">
                <a:lumMod val="40000"/>
                <a:lumOff val="60000"/>
              </a:schemeClr>
            </a:solidFill>
            <a:effectLst/>
          </a:endParaRPr>
        </a:p>
      </xdr:txBody>
    </xdr:sp>
    <xdr:clientData/>
  </xdr:oneCellAnchor>
  <xdr:oneCellAnchor>
    <xdr:from>
      <xdr:col>4</xdr:col>
      <xdr:colOff>555837</xdr:colOff>
      <xdr:row>77</xdr:row>
      <xdr:rowOff>149680</xdr:rowOff>
    </xdr:from>
    <xdr:ext cx="441146" cy="521425"/>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2965662" y="16304080"/>
          <a:ext cx="441146"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a:t>
          </a:r>
        </a:p>
      </xdr:txBody>
    </xdr:sp>
    <xdr:clientData/>
  </xdr:oneCellAnchor>
  <xdr:twoCellAnchor>
    <xdr:from>
      <xdr:col>11</xdr:col>
      <xdr:colOff>81645</xdr:colOff>
      <xdr:row>86</xdr:row>
      <xdr:rowOff>138872</xdr:rowOff>
    </xdr:from>
    <xdr:to>
      <xdr:col>12</xdr:col>
      <xdr:colOff>240927</xdr:colOff>
      <xdr:row>99</xdr:row>
      <xdr:rowOff>40822</xdr:rowOff>
    </xdr:to>
    <xdr:sp macro="" textlink="">
      <xdr:nvSpPr>
        <xdr:cNvPr id="23" name="上カーブ矢印 22">
          <a:extLst>
            <a:ext uri="{FF2B5EF4-FFF2-40B4-BE49-F238E27FC236}">
              <a16:creationId xmlns:a16="http://schemas.microsoft.com/office/drawing/2014/main" id="{00000000-0008-0000-0300-000017000000}"/>
            </a:ext>
          </a:extLst>
        </xdr:cNvPr>
        <xdr:cNvSpPr/>
      </xdr:nvSpPr>
      <xdr:spPr>
        <a:xfrm rot="16200000" flipH="1">
          <a:off x="6215823" y="19512644"/>
          <a:ext cx="2997575" cy="845082"/>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14</xdr:col>
      <xdr:colOff>33776</xdr:colOff>
      <xdr:row>49</xdr:row>
      <xdr:rowOff>60830</xdr:rowOff>
    </xdr:from>
    <xdr:to>
      <xdr:col>17</xdr:col>
      <xdr:colOff>571768</xdr:colOff>
      <xdr:row>55</xdr:row>
      <xdr:rowOff>145433</xdr:rowOff>
    </xdr:to>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12"/>
        <a:stretch>
          <a:fillRect/>
        </a:stretch>
      </xdr:blipFill>
      <xdr:spPr>
        <a:xfrm>
          <a:off x="8634851" y="11557505"/>
          <a:ext cx="2595392" cy="1513353"/>
        </a:xfrm>
        <a:prstGeom prst="rect">
          <a:avLst/>
        </a:prstGeom>
      </xdr:spPr>
    </xdr:pic>
    <xdr:clientData/>
  </xdr:twoCellAnchor>
  <xdr:oneCellAnchor>
    <xdr:from>
      <xdr:col>4</xdr:col>
      <xdr:colOff>544286</xdr:colOff>
      <xdr:row>112</xdr:row>
      <xdr:rowOff>149678</xdr:rowOff>
    </xdr:from>
    <xdr:ext cx="954108" cy="521425"/>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2954111" y="24676553"/>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②ー２</a:t>
          </a:r>
        </a:p>
      </xdr:txBody>
    </xdr:sp>
    <xdr:clientData/>
  </xdr:oneCellAnchor>
  <xdr:twoCellAnchor>
    <xdr:from>
      <xdr:col>3</xdr:col>
      <xdr:colOff>149678</xdr:colOff>
      <xdr:row>112</xdr:row>
      <xdr:rowOff>136069</xdr:rowOff>
    </xdr:from>
    <xdr:to>
      <xdr:col>6</xdr:col>
      <xdr:colOff>353786</xdr:colOff>
      <xdr:row>117</xdr:row>
      <xdr:rowOff>68036</xdr:rowOff>
    </xdr:to>
    <xdr:sp macro="" textlink="">
      <xdr:nvSpPr>
        <xdr:cNvPr id="32" name="正方形/長方形 31">
          <a:extLst>
            <a:ext uri="{FF2B5EF4-FFF2-40B4-BE49-F238E27FC236}">
              <a16:creationId xmlns:a16="http://schemas.microsoft.com/office/drawing/2014/main" id="{00000000-0008-0000-0300-000020000000}"/>
            </a:ext>
          </a:extLst>
        </xdr:cNvPr>
        <xdr:cNvSpPr/>
      </xdr:nvSpPr>
      <xdr:spPr>
        <a:xfrm>
          <a:off x="1864178" y="26792462"/>
          <a:ext cx="2245179" cy="1156610"/>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oneCellAnchor>
    <xdr:from>
      <xdr:col>5</xdr:col>
      <xdr:colOff>176893</xdr:colOff>
      <xdr:row>118</xdr:row>
      <xdr:rowOff>95247</xdr:rowOff>
    </xdr:from>
    <xdr:ext cx="954108" cy="521425"/>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3252107" y="28221211"/>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②ー２</a:t>
          </a:r>
        </a:p>
      </xdr:txBody>
    </xdr:sp>
    <xdr:clientData/>
  </xdr:oneCellAnchor>
  <xdr:twoCellAnchor editAs="oneCell">
    <xdr:from>
      <xdr:col>1</xdr:col>
      <xdr:colOff>27105</xdr:colOff>
      <xdr:row>143</xdr:row>
      <xdr:rowOff>54431</xdr:rowOff>
    </xdr:from>
    <xdr:to>
      <xdr:col>11</xdr:col>
      <xdr:colOff>625929</xdr:colOff>
      <xdr:row>157</xdr:row>
      <xdr:rowOff>78022</xdr:rowOff>
    </xdr:to>
    <xdr:pic>
      <xdr:nvPicPr>
        <xdr:cNvPr id="34" name="図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79530" y="43764656"/>
          <a:ext cx="7456824" cy="3357340"/>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xdr:from>
      <xdr:col>1</xdr:col>
      <xdr:colOff>95249</xdr:colOff>
      <xdr:row>135</xdr:row>
      <xdr:rowOff>68035</xdr:rowOff>
    </xdr:from>
    <xdr:to>
      <xdr:col>11</xdr:col>
      <xdr:colOff>476250</xdr:colOff>
      <xdr:row>138</xdr:row>
      <xdr:rowOff>27214</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447674" y="42073285"/>
          <a:ext cx="7239001" cy="67355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3</xdr:col>
      <xdr:colOff>136072</xdr:colOff>
      <xdr:row>146</xdr:row>
      <xdr:rowOff>108856</xdr:rowOff>
    </xdr:from>
    <xdr:to>
      <xdr:col>6</xdr:col>
      <xdr:colOff>421822</xdr:colOff>
      <xdr:row>156</xdr:row>
      <xdr:rowOff>217714</xdr:rowOff>
    </xdr:to>
    <xdr:sp macro="" textlink="">
      <xdr:nvSpPr>
        <xdr:cNvPr id="37" name="正方形/長方形 36">
          <a:extLst>
            <a:ext uri="{FF2B5EF4-FFF2-40B4-BE49-F238E27FC236}">
              <a16:creationId xmlns:a16="http://schemas.microsoft.com/office/drawing/2014/main" id="{00000000-0008-0000-0300-000025000000}"/>
            </a:ext>
          </a:extLst>
        </xdr:cNvPr>
        <xdr:cNvSpPr/>
      </xdr:nvSpPr>
      <xdr:spPr>
        <a:xfrm>
          <a:off x="1860097" y="44533456"/>
          <a:ext cx="2343150" cy="2490108"/>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oneCellAnchor>
    <xdr:from>
      <xdr:col>5</xdr:col>
      <xdr:colOff>149679</xdr:colOff>
      <xdr:row>146</xdr:row>
      <xdr:rowOff>88846</xdr:rowOff>
    </xdr:from>
    <xdr:ext cx="954108" cy="521425"/>
    <xdr:sp macro="" textlink="">
      <xdr:nvSpPr>
        <xdr:cNvPr id="38" name="正方形/長方形 37">
          <a:extLst>
            <a:ext uri="{FF2B5EF4-FFF2-40B4-BE49-F238E27FC236}">
              <a16:creationId xmlns:a16="http://schemas.microsoft.com/office/drawing/2014/main" id="{00000000-0008-0000-0300-000026000000}"/>
            </a:ext>
          </a:extLst>
        </xdr:cNvPr>
        <xdr:cNvSpPr/>
      </xdr:nvSpPr>
      <xdr:spPr>
        <a:xfrm>
          <a:off x="3245304" y="44513446"/>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②ー４</a:t>
          </a:r>
        </a:p>
      </xdr:txBody>
    </xdr:sp>
    <xdr:clientData/>
  </xdr:oneCellAnchor>
  <xdr:oneCellAnchor>
    <xdr:from>
      <xdr:col>9</xdr:col>
      <xdr:colOff>285751</xdr:colOff>
      <xdr:row>135</xdr:row>
      <xdr:rowOff>156081</xdr:rowOff>
    </xdr:from>
    <xdr:ext cx="954108" cy="521425"/>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6124576" y="42161331"/>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②ー３</a:t>
          </a:r>
        </a:p>
      </xdr:txBody>
    </xdr:sp>
    <xdr:clientData/>
  </xdr:oneCellAnchor>
  <xdr:oneCellAnchor>
    <xdr:from>
      <xdr:col>10</xdr:col>
      <xdr:colOff>647312</xdr:colOff>
      <xdr:row>11</xdr:row>
      <xdr:rowOff>100852</xdr:rowOff>
    </xdr:from>
    <xdr:ext cx="517077" cy="252483"/>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7171937" y="272022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１</a:t>
          </a:r>
        </a:p>
      </xdr:txBody>
    </xdr:sp>
    <xdr:clientData/>
  </xdr:oneCellAnchor>
  <xdr:oneCellAnchor>
    <xdr:from>
      <xdr:col>10</xdr:col>
      <xdr:colOff>638735</xdr:colOff>
      <xdr:row>15</xdr:row>
      <xdr:rowOff>212911</xdr:rowOff>
    </xdr:from>
    <xdr:ext cx="517077" cy="252483"/>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a:off x="7163360" y="3784786"/>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１</a:t>
          </a:r>
        </a:p>
      </xdr:txBody>
    </xdr:sp>
    <xdr:clientData/>
  </xdr:oneCellAnchor>
  <xdr:oneCellAnchor>
    <xdr:from>
      <xdr:col>10</xdr:col>
      <xdr:colOff>647312</xdr:colOff>
      <xdr:row>20</xdr:row>
      <xdr:rowOff>179293</xdr:rowOff>
    </xdr:from>
    <xdr:ext cx="517077" cy="252483"/>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7171937" y="4941793"/>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２</a:t>
          </a:r>
        </a:p>
      </xdr:txBody>
    </xdr:sp>
    <xdr:clientData/>
  </xdr:oneCellAnchor>
  <xdr:oneCellAnchor>
    <xdr:from>
      <xdr:col>11</xdr:col>
      <xdr:colOff>60831</xdr:colOff>
      <xdr:row>38</xdr:row>
      <xdr:rowOff>160085</xdr:rowOff>
    </xdr:from>
    <xdr:ext cx="517077" cy="252483"/>
    <xdr:sp macro="" textlink="">
      <xdr:nvSpPr>
        <xdr:cNvPr id="44" name="正方形/長方形 43">
          <a:extLst>
            <a:ext uri="{FF2B5EF4-FFF2-40B4-BE49-F238E27FC236}">
              <a16:creationId xmlns:a16="http://schemas.microsoft.com/office/drawing/2014/main" id="{00000000-0008-0000-0300-00002C000000}"/>
            </a:ext>
          </a:extLst>
        </xdr:cNvPr>
        <xdr:cNvSpPr/>
      </xdr:nvSpPr>
      <xdr:spPr>
        <a:xfrm>
          <a:off x="7218188" y="9263264"/>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３</a:t>
          </a:r>
        </a:p>
      </xdr:txBody>
    </xdr:sp>
    <xdr:clientData/>
  </xdr:oneCellAnchor>
  <xdr:oneCellAnchor>
    <xdr:from>
      <xdr:col>11</xdr:col>
      <xdr:colOff>430626</xdr:colOff>
      <xdr:row>86</xdr:row>
      <xdr:rowOff>183296</xdr:rowOff>
    </xdr:from>
    <xdr:ext cx="517077" cy="252483"/>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7641051" y="18480821"/>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６</a:t>
          </a:r>
        </a:p>
      </xdr:txBody>
    </xdr:sp>
    <xdr:clientData/>
  </xdr:oneCellAnchor>
  <xdr:oneCellAnchor>
    <xdr:from>
      <xdr:col>10</xdr:col>
      <xdr:colOff>504264</xdr:colOff>
      <xdr:row>136</xdr:row>
      <xdr:rowOff>33617</xdr:rowOff>
    </xdr:from>
    <xdr:ext cx="517077" cy="252483"/>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7028889" y="42276992"/>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８</a:t>
          </a:r>
        </a:p>
      </xdr:txBody>
    </xdr:sp>
    <xdr:clientData/>
  </xdr:oneCellAnchor>
  <xdr:oneCellAnchor>
    <xdr:from>
      <xdr:col>6</xdr:col>
      <xdr:colOff>492950</xdr:colOff>
      <xdr:row>146</xdr:row>
      <xdr:rowOff>221719</xdr:rowOff>
    </xdr:from>
    <xdr:ext cx="517077" cy="252483"/>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4274375" y="44646319"/>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９</a:t>
          </a:r>
        </a:p>
      </xdr:txBody>
    </xdr:sp>
    <xdr:clientData/>
  </xdr:oneCellAnchor>
  <xdr:oneCellAnchor>
    <xdr:from>
      <xdr:col>6</xdr:col>
      <xdr:colOff>481744</xdr:colOff>
      <xdr:row>151</xdr:row>
      <xdr:rowOff>20012</xdr:rowOff>
    </xdr:from>
    <xdr:ext cx="517077" cy="252483"/>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4263169" y="4563523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※10</a:t>
          </a:r>
          <a:endParaRPr lang="ja-JP" altLang="en-US" sz="1000" b="1" cap="none" spc="0">
            <a:ln w="22225">
              <a:noFill/>
              <a:prstDash val="solid"/>
            </a:ln>
            <a:solidFill>
              <a:schemeClr val="tx1"/>
            </a:solidFill>
            <a:effectLst/>
          </a:endParaRPr>
        </a:p>
      </xdr:txBody>
    </xdr:sp>
    <xdr:clientData/>
  </xdr:oneCellAnchor>
  <xdr:oneCellAnchor>
    <xdr:from>
      <xdr:col>5</xdr:col>
      <xdr:colOff>414508</xdr:colOff>
      <xdr:row>153</xdr:row>
      <xdr:rowOff>199307</xdr:rowOff>
    </xdr:from>
    <xdr:ext cx="517077" cy="252483"/>
    <xdr:sp macro="" textlink="">
      <xdr:nvSpPr>
        <xdr:cNvPr id="55" name="正方形/長方形 54">
          <a:extLst>
            <a:ext uri="{FF2B5EF4-FFF2-40B4-BE49-F238E27FC236}">
              <a16:creationId xmlns:a16="http://schemas.microsoft.com/office/drawing/2014/main" id="{00000000-0008-0000-0300-000037000000}"/>
            </a:ext>
          </a:extLst>
        </xdr:cNvPr>
        <xdr:cNvSpPr/>
      </xdr:nvSpPr>
      <xdr:spPr>
        <a:xfrm>
          <a:off x="3510133" y="46290782"/>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※11</a:t>
          </a:r>
          <a:endParaRPr lang="ja-JP" altLang="en-US" sz="1000" b="1" cap="none" spc="0">
            <a:ln w="22225">
              <a:noFill/>
              <a:prstDash val="solid"/>
            </a:ln>
            <a:solidFill>
              <a:schemeClr val="tx1"/>
            </a:solidFill>
            <a:effectLst/>
          </a:endParaRPr>
        </a:p>
      </xdr:txBody>
    </xdr:sp>
    <xdr:clientData/>
  </xdr:oneCellAnchor>
  <xdr:oneCellAnchor>
    <xdr:from>
      <xdr:col>5</xdr:col>
      <xdr:colOff>414508</xdr:colOff>
      <xdr:row>155</xdr:row>
      <xdr:rowOff>76042</xdr:rowOff>
    </xdr:from>
    <xdr:ext cx="517077" cy="252483"/>
    <xdr:sp macro="" textlink="">
      <xdr:nvSpPr>
        <xdr:cNvPr id="56" name="正方形/長方形 55">
          <a:extLst>
            <a:ext uri="{FF2B5EF4-FFF2-40B4-BE49-F238E27FC236}">
              <a16:creationId xmlns:a16="http://schemas.microsoft.com/office/drawing/2014/main" id="{00000000-0008-0000-0300-000038000000}"/>
            </a:ext>
          </a:extLst>
        </xdr:cNvPr>
        <xdr:cNvSpPr/>
      </xdr:nvSpPr>
      <xdr:spPr>
        <a:xfrm>
          <a:off x="3510133" y="4664376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※12</a:t>
          </a:r>
          <a:endParaRPr lang="ja-JP" altLang="en-US" sz="1000" b="1" cap="none" spc="0">
            <a:ln w="22225">
              <a:noFill/>
              <a:prstDash val="solid"/>
            </a:ln>
            <a:solidFill>
              <a:schemeClr val="tx1"/>
            </a:solidFill>
            <a:effectLst/>
          </a:endParaRPr>
        </a:p>
      </xdr:txBody>
    </xdr:sp>
    <xdr:clientData/>
  </xdr:oneCellAnchor>
  <xdr:oneCellAnchor>
    <xdr:from>
      <xdr:col>4</xdr:col>
      <xdr:colOff>39221</xdr:colOff>
      <xdr:row>180</xdr:row>
      <xdr:rowOff>48027</xdr:rowOff>
    </xdr:from>
    <xdr:ext cx="517077" cy="252483"/>
    <xdr:sp macro="" textlink="">
      <xdr:nvSpPr>
        <xdr:cNvPr id="57" name="正方形/長方形 56">
          <a:extLst>
            <a:ext uri="{FF2B5EF4-FFF2-40B4-BE49-F238E27FC236}">
              <a16:creationId xmlns:a16="http://schemas.microsoft.com/office/drawing/2014/main" id="{00000000-0008-0000-0300-000039000000}"/>
            </a:ext>
          </a:extLst>
        </xdr:cNvPr>
        <xdr:cNvSpPr/>
      </xdr:nvSpPr>
      <xdr:spPr>
        <a:xfrm>
          <a:off x="2434078" y="42992170"/>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※13</a:t>
          </a:r>
          <a:endParaRPr lang="ja-JP" altLang="en-US" sz="1000" b="1" cap="none" spc="0">
            <a:ln w="22225">
              <a:noFill/>
              <a:prstDash val="solid"/>
            </a:ln>
            <a:solidFill>
              <a:schemeClr val="tx1"/>
            </a:solidFill>
            <a:effectLst/>
          </a:endParaRPr>
        </a:p>
      </xdr:txBody>
    </xdr:sp>
    <xdr:clientData/>
  </xdr:oneCellAnchor>
  <xdr:oneCellAnchor>
    <xdr:from>
      <xdr:col>10</xdr:col>
      <xdr:colOff>553891</xdr:colOff>
      <xdr:row>183</xdr:row>
      <xdr:rowOff>800</xdr:rowOff>
    </xdr:from>
    <xdr:ext cx="517077" cy="252483"/>
    <xdr:sp macro="" textlink="">
      <xdr:nvSpPr>
        <xdr:cNvPr id="60" name="正方形/長方形 59">
          <a:extLst>
            <a:ext uri="{FF2B5EF4-FFF2-40B4-BE49-F238E27FC236}">
              <a16:creationId xmlns:a16="http://schemas.microsoft.com/office/drawing/2014/main" id="{00000000-0008-0000-0300-00003C000000}"/>
            </a:ext>
          </a:extLst>
        </xdr:cNvPr>
        <xdr:cNvSpPr/>
      </xdr:nvSpPr>
      <xdr:spPr>
        <a:xfrm>
          <a:off x="7078516" y="52855025"/>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※14</a:t>
          </a:r>
          <a:endParaRPr lang="ja-JP" altLang="en-US" sz="1000" b="1" cap="none" spc="0">
            <a:ln w="22225">
              <a:noFill/>
              <a:prstDash val="solid"/>
            </a:ln>
            <a:solidFill>
              <a:schemeClr val="tx1"/>
            </a:solidFill>
            <a:effectLst/>
          </a:endParaRPr>
        </a:p>
      </xdr:txBody>
    </xdr:sp>
    <xdr:clientData/>
  </xdr:oneCellAnchor>
  <xdr:oneCellAnchor>
    <xdr:from>
      <xdr:col>11</xdr:col>
      <xdr:colOff>408215</xdr:colOff>
      <xdr:row>202</xdr:row>
      <xdr:rowOff>231322</xdr:rowOff>
    </xdr:from>
    <xdr:ext cx="517077" cy="252483"/>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7618640" y="57343222"/>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※15</a:t>
          </a:r>
          <a:endParaRPr lang="ja-JP" altLang="en-US" sz="1000" b="1" cap="none" spc="0">
            <a:ln w="22225">
              <a:noFill/>
              <a:prstDash val="solid"/>
            </a:ln>
            <a:solidFill>
              <a:schemeClr val="tx1"/>
            </a:solidFill>
            <a:effectLst/>
          </a:endParaRPr>
        </a:p>
      </xdr:txBody>
    </xdr:sp>
    <xdr:clientData/>
  </xdr:oneCellAnchor>
  <xdr:oneCellAnchor>
    <xdr:from>
      <xdr:col>11</xdr:col>
      <xdr:colOff>299357</xdr:colOff>
      <xdr:row>230</xdr:row>
      <xdr:rowOff>190500</xdr:rowOff>
    </xdr:from>
    <xdr:ext cx="517077" cy="252483"/>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7509782" y="63988950"/>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※17</a:t>
          </a:r>
          <a:endParaRPr lang="ja-JP" altLang="en-US" sz="1000" b="1" cap="none" spc="0">
            <a:ln w="22225">
              <a:noFill/>
              <a:prstDash val="solid"/>
            </a:ln>
            <a:solidFill>
              <a:schemeClr val="tx1"/>
            </a:solidFill>
            <a:effectLst/>
          </a:endParaRPr>
        </a:p>
      </xdr:txBody>
    </xdr:sp>
    <xdr:clientData/>
  </xdr:oneCellAnchor>
  <xdr:twoCellAnchor>
    <xdr:from>
      <xdr:col>11</xdr:col>
      <xdr:colOff>484032</xdr:colOff>
      <xdr:row>11</xdr:row>
      <xdr:rowOff>227094</xdr:rowOff>
    </xdr:from>
    <xdr:to>
      <xdr:col>14</xdr:col>
      <xdr:colOff>136071</xdr:colOff>
      <xdr:row>12</xdr:row>
      <xdr:rowOff>95250</xdr:rowOff>
    </xdr:to>
    <xdr:cxnSp macro="">
      <xdr:nvCxnSpPr>
        <xdr:cNvPr id="64" name="直線コネクタ 63">
          <a:extLst>
            <a:ext uri="{FF2B5EF4-FFF2-40B4-BE49-F238E27FC236}">
              <a16:creationId xmlns:a16="http://schemas.microsoft.com/office/drawing/2014/main" id="{00000000-0008-0000-0300-000040000000}"/>
            </a:ext>
          </a:extLst>
        </xdr:cNvPr>
        <xdr:cNvCxnSpPr>
          <a:stCxn id="41" idx="3"/>
        </xdr:cNvCxnSpPr>
      </xdr:nvCxnSpPr>
      <xdr:spPr>
        <a:xfrm>
          <a:off x="7641389" y="2921308"/>
          <a:ext cx="1039968" cy="113085"/>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484032</xdr:colOff>
      <xdr:row>20</xdr:row>
      <xdr:rowOff>122465</xdr:rowOff>
    </xdr:from>
    <xdr:to>
      <xdr:col>14</xdr:col>
      <xdr:colOff>68035</xdr:colOff>
      <xdr:row>21</xdr:row>
      <xdr:rowOff>60606</xdr:rowOff>
    </xdr:to>
    <xdr:cxnSp macro="">
      <xdr:nvCxnSpPr>
        <xdr:cNvPr id="65" name="直線コネクタ 64">
          <a:extLst>
            <a:ext uri="{FF2B5EF4-FFF2-40B4-BE49-F238E27FC236}">
              <a16:creationId xmlns:a16="http://schemas.microsoft.com/office/drawing/2014/main" id="{00000000-0008-0000-0300-000041000000}"/>
            </a:ext>
          </a:extLst>
        </xdr:cNvPr>
        <xdr:cNvCxnSpPr>
          <a:stCxn id="43" idx="3"/>
        </xdr:cNvCxnSpPr>
      </xdr:nvCxnSpPr>
      <xdr:spPr>
        <a:xfrm flipV="1">
          <a:off x="7641389" y="5021036"/>
          <a:ext cx="971932" cy="183070"/>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475455</xdr:colOff>
      <xdr:row>12</xdr:row>
      <xdr:rowOff>95250</xdr:rowOff>
    </xdr:from>
    <xdr:to>
      <xdr:col>14</xdr:col>
      <xdr:colOff>136071</xdr:colOff>
      <xdr:row>16</xdr:row>
      <xdr:rowOff>94225</xdr:rowOff>
    </xdr:to>
    <xdr:cxnSp macro="">
      <xdr:nvCxnSpPr>
        <xdr:cNvPr id="66" name="直線コネクタ 65">
          <a:extLst>
            <a:ext uri="{FF2B5EF4-FFF2-40B4-BE49-F238E27FC236}">
              <a16:creationId xmlns:a16="http://schemas.microsoft.com/office/drawing/2014/main" id="{00000000-0008-0000-0300-000042000000}"/>
            </a:ext>
          </a:extLst>
        </xdr:cNvPr>
        <xdr:cNvCxnSpPr>
          <a:stCxn id="42" idx="3"/>
        </xdr:cNvCxnSpPr>
      </xdr:nvCxnSpPr>
      <xdr:spPr>
        <a:xfrm flipV="1">
          <a:off x="7632812" y="3034393"/>
          <a:ext cx="1048545" cy="978689"/>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267346</xdr:colOff>
      <xdr:row>86</xdr:row>
      <xdr:rowOff>95251</xdr:rowOff>
    </xdr:from>
    <xdr:to>
      <xdr:col>14</xdr:col>
      <xdr:colOff>108857</xdr:colOff>
      <xdr:row>87</xdr:row>
      <xdr:rowOff>64610</xdr:rowOff>
    </xdr:to>
    <xdr:cxnSp macro="">
      <xdr:nvCxnSpPr>
        <xdr:cNvPr id="68" name="直線コネクタ 67">
          <a:extLst>
            <a:ext uri="{FF2B5EF4-FFF2-40B4-BE49-F238E27FC236}">
              <a16:creationId xmlns:a16="http://schemas.microsoft.com/office/drawing/2014/main" id="{00000000-0008-0000-0300-000044000000}"/>
            </a:ext>
          </a:extLst>
        </xdr:cNvPr>
        <xdr:cNvCxnSpPr>
          <a:stCxn id="45" idx="3"/>
        </xdr:cNvCxnSpPr>
      </xdr:nvCxnSpPr>
      <xdr:spPr>
        <a:xfrm flipV="1">
          <a:off x="8105060" y="20628430"/>
          <a:ext cx="549083" cy="214287"/>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340984</xdr:colOff>
      <xdr:row>133</xdr:row>
      <xdr:rowOff>108858</xdr:rowOff>
    </xdr:from>
    <xdr:to>
      <xdr:col>14</xdr:col>
      <xdr:colOff>95250</xdr:colOff>
      <xdr:row>136</xdr:row>
      <xdr:rowOff>159859</xdr:rowOff>
    </xdr:to>
    <xdr:cxnSp macro="">
      <xdr:nvCxnSpPr>
        <xdr:cNvPr id="75" name="直線コネクタ 74">
          <a:extLst>
            <a:ext uri="{FF2B5EF4-FFF2-40B4-BE49-F238E27FC236}">
              <a16:creationId xmlns:a16="http://schemas.microsoft.com/office/drawing/2014/main" id="{00000000-0008-0000-0300-00004B000000}"/>
            </a:ext>
          </a:extLst>
        </xdr:cNvPr>
        <xdr:cNvCxnSpPr>
          <a:stCxn id="52" idx="3"/>
        </xdr:cNvCxnSpPr>
      </xdr:nvCxnSpPr>
      <xdr:spPr>
        <a:xfrm flipV="1">
          <a:off x="7498341" y="31949572"/>
          <a:ext cx="1142195" cy="785787"/>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329669</xdr:colOff>
      <xdr:row>146</xdr:row>
      <xdr:rowOff>108858</xdr:rowOff>
    </xdr:from>
    <xdr:to>
      <xdr:col>14</xdr:col>
      <xdr:colOff>81643</xdr:colOff>
      <xdr:row>147</xdr:row>
      <xdr:rowOff>103033</xdr:rowOff>
    </xdr:to>
    <xdr:cxnSp macro="">
      <xdr:nvCxnSpPr>
        <xdr:cNvPr id="76" name="直線コネクタ 75">
          <a:extLst>
            <a:ext uri="{FF2B5EF4-FFF2-40B4-BE49-F238E27FC236}">
              <a16:creationId xmlns:a16="http://schemas.microsoft.com/office/drawing/2014/main" id="{00000000-0008-0000-0300-00004C000000}"/>
            </a:ext>
          </a:extLst>
        </xdr:cNvPr>
        <xdr:cNvCxnSpPr>
          <a:stCxn id="53" idx="3"/>
        </xdr:cNvCxnSpPr>
      </xdr:nvCxnSpPr>
      <xdr:spPr>
        <a:xfrm flipV="1">
          <a:off x="4765598" y="34929537"/>
          <a:ext cx="3861331" cy="239103"/>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340178</xdr:colOff>
      <xdr:row>150</xdr:row>
      <xdr:rowOff>122465</xdr:rowOff>
    </xdr:from>
    <xdr:to>
      <xdr:col>14</xdr:col>
      <xdr:colOff>81644</xdr:colOff>
      <xdr:row>151</xdr:row>
      <xdr:rowOff>149679</xdr:rowOff>
    </xdr:to>
    <xdr:cxnSp macro="">
      <xdr:nvCxnSpPr>
        <xdr:cNvPr id="77" name="直線コネクタ 76">
          <a:extLst>
            <a:ext uri="{FF2B5EF4-FFF2-40B4-BE49-F238E27FC236}">
              <a16:creationId xmlns:a16="http://schemas.microsoft.com/office/drawing/2014/main" id="{00000000-0008-0000-0300-00004D000000}"/>
            </a:ext>
          </a:extLst>
        </xdr:cNvPr>
        <xdr:cNvCxnSpPr/>
      </xdr:nvCxnSpPr>
      <xdr:spPr>
        <a:xfrm flipV="1">
          <a:off x="4776107" y="35922858"/>
          <a:ext cx="3850823" cy="272142"/>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251228</xdr:colOff>
      <xdr:row>154</xdr:row>
      <xdr:rowOff>80621</xdr:rowOff>
    </xdr:from>
    <xdr:to>
      <xdr:col>14</xdr:col>
      <xdr:colOff>122464</xdr:colOff>
      <xdr:row>154</xdr:row>
      <xdr:rowOff>108857</xdr:rowOff>
    </xdr:to>
    <xdr:cxnSp macro="">
      <xdr:nvCxnSpPr>
        <xdr:cNvPr id="78" name="直線コネクタ 77">
          <a:extLst>
            <a:ext uri="{FF2B5EF4-FFF2-40B4-BE49-F238E27FC236}">
              <a16:creationId xmlns:a16="http://schemas.microsoft.com/office/drawing/2014/main" id="{00000000-0008-0000-0300-00004E000000}"/>
            </a:ext>
          </a:extLst>
        </xdr:cNvPr>
        <xdr:cNvCxnSpPr>
          <a:stCxn id="55" idx="3"/>
        </xdr:cNvCxnSpPr>
      </xdr:nvCxnSpPr>
      <xdr:spPr>
        <a:xfrm>
          <a:off x="4006799" y="36860728"/>
          <a:ext cx="4660951" cy="28236"/>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251228</xdr:colOff>
      <xdr:row>155</xdr:row>
      <xdr:rowOff>202284</xdr:rowOff>
    </xdr:from>
    <xdr:to>
      <xdr:col>14</xdr:col>
      <xdr:colOff>122464</xdr:colOff>
      <xdr:row>158</xdr:row>
      <xdr:rowOff>81643</xdr:rowOff>
    </xdr:to>
    <xdr:cxnSp macro="">
      <xdr:nvCxnSpPr>
        <xdr:cNvPr id="79" name="直線コネクタ 78">
          <a:extLst>
            <a:ext uri="{FF2B5EF4-FFF2-40B4-BE49-F238E27FC236}">
              <a16:creationId xmlns:a16="http://schemas.microsoft.com/office/drawing/2014/main" id="{00000000-0008-0000-0300-00004F000000}"/>
            </a:ext>
          </a:extLst>
        </xdr:cNvPr>
        <xdr:cNvCxnSpPr>
          <a:stCxn id="56" idx="3"/>
        </xdr:cNvCxnSpPr>
      </xdr:nvCxnSpPr>
      <xdr:spPr>
        <a:xfrm>
          <a:off x="4006799" y="37227320"/>
          <a:ext cx="4660951" cy="614144"/>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176893</xdr:colOff>
      <xdr:row>181</xdr:row>
      <xdr:rowOff>163286</xdr:rowOff>
    </xdr:from>
    <xdr:to>
      <xdr:col>1</xdr:col>
      <xdr:colOff>462643</xdr:colOff>
      <xdr:row>186</xdr:row>
      <xdr:rowOff>108857</xdr:rowOff>
    </xdr:to>
    <xdr:cxnSp macro="">
      <xdr:nvCxnSpPr>
        <xdr:cNvPr id="80" name="直線コネクタ 79">
          <a:extLst>
            <a:ext uri="{FF2B5EF4-FFF2-40B4-BE49-F238E27FC236}">
              <a16:creationId xmlns:a16="http://schemas.microsoft.com/office/drawing/2014/main" id="{00000000-0008-0000-0300-000050000000}"/>
            </a:ext>
          </a:extLst>
        </xdr:cNvPr>
        <xdr:cNvCxnSpPr/>
      </xdr:nvCxnSpPr>
      <xdr:spPr>
        <a:xfrm flipH="1">
          <a:off x="529318" y="52541261"/>
          <a:ext cx="285750" cy="1136196"/>
        </a:xfrm>
        <a:prstGeom prst="line">
          <a:avLst/>
        </a:prstGeom>
        <a:ln>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530679</xdr:colOff>
      <xdr:row>181</xdr:row>
      <xdr:rowOff>136072</xdr:rowOff>
    </xdr:from>
    <xdr:to>
      <xdr:col>4</xdr:col>
      <xdr:colOff>421822</xdr:colOff>
      <xdr:row>186</xdr:row>
      <xdr:rowOff>108857</xdr:rowOff>
    </xdr:to>
    <xdr:cxnSp macro="">
      <xdr:nvCxnSpPr>
        <xdr:cNvPr id="81" name="直線コネクタ 80">
          <a:extLst>
            <a:ext uri="{FF2B5EF4-FFF2-40B4-BE49-F238E27FC236}">
              <a16:creationId xmlns:a16="http://schemas.microsoft.com/office/drawing/2014/main" id="{00000000-0008-0000-0300-000051000000}"/>
            </a:ext>
          </a:extLst>
        </xdr:cNvPr>
        <xdr:cNvCxnSpPr/>
      </xdr:nvCxnSpPr>
      <xdr:spPr>
        <a:xfrm>
          <a:off x="2245179" y="43325143"/>
          <a:ext cx="571500" cy="1197428"/>
        </a:xfrm>
        <a:prstGeom prst="line">
          <a:avLst/>
        </a:prstGeom>
        <a:ln>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556298</xdr:colOff>
      <xdr:row>176</xdr:row>
      <xdr:rowOff>122464</xdr:rowOff>
    </xdr:from>
    <xdr:to>
      <xdr:col>14</xdr:col>
      <xdr:colOff>108857</xdr:colOff>
      <xdr:row>180</xdr:row>
      <xdr:rowOff>174269</xdr:rowOff>
    </xdr:to>
    <xdr:cxnSp macro="">
      <xdr:nvCxnSpPr>
        <xdr:cNvPr id="82" name="直線コネクタ 81">
          <a:extLst>
            <a:ext uri="{FF2B5EF4-FFF2-40B4-BE49-F238E27FC236}">
              <a16:creationId xmlns:a16="http://schemas.microsoft.com/office/drawing/2014/main" id="{00000000-0008-0000-0300-000052000000}"/>
            </a:ext>
          </a:extLst>
        </xdr:cNvPr>
        <xdr:cNvCxnSpPr>
          <a:stCxn id="57" idx="3"/>
        </xdr:cNvCxnSpPr>
      </xdr:nvCxnSpPr>
      <xdr:spPr>
        <a:xfrm flipV="1">
          <a:off x="2951155" y="42086893"/>
          <a:ext cx="5702988" cy="1031519"/>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390611</xdr:colOff>
      <xdr:row>183</xdr:row>
      <xdr:rowOff>127042</xdr:rowOff>
    </xdr:from>
    <xdr:to>
      <xdr:col>14</xdr:col>
      <xdr:colOff>81643</xdr:colOff>
      <xdr:row>185</xdr:row>
      <xdr:rowOff>108857</xdr:rowOff>
    </xdr:to>
    <xdr:cxnSp macro="">
      <xdr:nvCxnSpPr>
        <xdr:cNvPr id="84" name="直線コネクタ 83">
          <a:extLst>
            <a:ext uri="{FF2B5EF4-FFF2-40B4-BE49-F238E27FC236}">
              <a16:creationId xmlns:a16="http://schemas.microsoft.com/office/drawing/2014/main" id="{00000000-0008-0000-0300-000054000000}"/>
            </a:ext>
          </a:extLst>
        </xdr:cNvPr>
        <xdr:cNvCxnSpPr>
          <a:stCxn id="60" idx="3"/>
        </xdr:cNvCxnSpPr>
      </xdr:nvCxnSpPr>
      <xdr:spPr>
        <a:xfrm>
          <a:off x="7547968" y="43805971"/>
          <a:ext cx="1078961" cy="471672"/>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462642</xdr:colOff>
      <xdr:row>179</xdr:row>
      <xdr:rowOff>176893</xdr:rowOff>
    </xdr:from>
    <xdr:to>
      <xdr:col>4</xdr:col>
      <xdr:colOff>27214</xdr:colOff>
      <xdr:row>181</xdr:row>
      <xdr:rowOff>149679</xdr:rowOff>
    </xdr:to>
    <xdr:sp macro="" textlink="">
      <xdr:nvSpPr>
        <xdr:cNvPr id="85" name="正方形/長方形 84">
          <a:extLst>
            <a:ext uri="{FF2B5EF4-FFF2-40B4-BE49-F238E27FC236}">
              <a16:creationId xmlns:a16="http://schemas.microsoft.com/office/drawing/2014/main" id="{00000000-0008-0000-0300-000055000000}"/>
            </a:ext>
          </a:extLst>
        </xdr:cNvPr>
        <xdr:cNvSpPr/>
      </xdr:nvSpPr>
      <xdr:spPr>
        <a:xfrm>
          <a:off x="816428" y="42876107"/>
          <a:ext cx="1605643" cy="4626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176893</xdr:colOff>
      <xdr:row>186</xdr:row>
      <xdr:rowOff>122463</xdr:rowOff>
    </xdr:from>
    <xdr:to>
      <xdr:col>4</xdr:col>
      <xdr:colOff>449036</xdr:colOff>
      <xdr:row>190</xdr:row>
      <xdr:rowOff>54427</xdr:rowOff>
    </xdr:to>
    <xdr:sp macro="" textlink="">
      <xdr:nvSpPr>
        <xdr:cNvPr id="86" name="正方形/長方形 85">
          <a:extLst>
            <a:ext uri="{FF2B5EF4-FFF2-40B4-BE49-F238E27FC236}">
              <a16:creationId xmlns:a16="http://schemas.microsoft.com/office/drawing/2014/main" id="{00000000-0008-0000-0300-000056000000}"/>
            </a:ext>
          </a:extLst>
        </xdr:cNvPr>
        <xdr:cNvSpPr/>
      </xdr:nvSpPr>
      <xdr:spPr>
        <a:xfrm>
          <a:off x="529318" y="53691063"/>
          <a:ext cx="2329543" cy="88446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597912</xdr:colOff>
      <xdr:row>186</xdr:row>
      <xdr:rowOff>7203</xdr:rowOff>
    </xdr:from>
    <xdr:ext cx="517077" cy="252483"/>
    <xdr:sp macro="" textlink="">
      <xdr:nvSpPr>
        <xdr:cNvPr id="87" name="正方形/長方形 86">
          <a:extLst>
            <a:ext uri="{FF2B5EF4-FFF2-40B4-BE49-F238E27FC236}">
              <a16:creationId xmlns:a16="http://schemas.microsoft.com/office/drawing/2014/main" id="{00000000-0008-0000-0300-000057000000}"/>
            </a:ext>
          </a:extLst>
        </xdr:cNvPr>
        <xdr:cNvSpPr/>
      </xdr:nvSpPr>
      <xdr:spPr>
        <a:xfrm>
          <a:off x="1636137" y="53575803"/>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※12</a:t>
          </a:r>
          <a:endParaRPr lang="ja-JP" altLang="en-US" sz="1000" b="1" cap="none" spc="0">
            <a:ln w="22225">
              <a:noFill/>
              <a:prstDash val="solid"/>
            </a:ln>
            <a:solidFill>
              <a:schemeClr val="tx1"/>
            </a:solidFill>
            <a:effectLst/>
          </a:endParaRPr>
        </a:p>
      </xdr:txBody>
    </xdr:sp>
    <xdr:clientData/>
  </xdr:oneCellAnchor>
  <xdr:twoCellAnchor editAs="oneCell">
    <xdr:from>
      <xdr:col>14</xdr:col>
      <xdr:colOff>68036</xdr:colOff>
      <xdr:row>211</xdr:row>
      <xdr:rowOff>40823</xdr:rowOff>
    </xdr:from>
    <xdr:to>
      <xdr:col>17</xdr:col>
      <xdr:colOff>621847</xdr:colOff>
      <xdr:row>213</xdr:row>
      <xdr:rowOff>59873</xdr:rowOff>
    </xdr:to>
    <xdr:pic>
      <xdr:nvPicPr>
        <xdr:cNvPr id="88" name="図 87">
          <a:extLst>
            <a:ext uri="{FF2B5EF4-FFF2-40B4-BE49-F238E27FC236}">
              <a16:creationId xmlns:a16="http://schemas.microsoft.com/office/drawing/2014/main" id="{00000000-0008-0000-0300-000058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669111" y="59305373"/>
          <a:ext cx="2611211"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81643</xdr:colOff>
      <xdr:row>207</xdr:row>
      <xdr:rowOff>27214</xdr:rowOff>
    </xdr:from>
    <xdr:to>
      <xdr:col>17</xdr:col>
      <xdr:colOff>634093</xdr:colOff>
      <xdr:row>209</xdr:row>
      <xdr:rowOff>46263</xdr:rowOff>
    </xdr:to>
    <xdr:pic>
      <xdr:nvPicPr>
        <xdr:cNvPr id="89" name="図 88">
          <a:extLst>
            <a:ext uri="{FF2B5EF4-FFF2-40B4-BE49-F238E27FC236}">
              <a16:creationId xmlns:a16="http://schemas.microsoft.com/office/drawing/2014/main" id="{00000000-0008-0000-0300-000059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682718" y="58329739"/>
          <a:ext cx="26098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244935</xdr:colOff>
      <xdr:row>202</xdr:row>
      <xdr:rowOff>122465</xdr:rowOff>
    </xdr:from>
    <xdr:to>
      <xdr:col>14</xdr:col>
      <xdr:colOff>122464</xdr:colOff>
      <xdr:row>203</xdr:row>
      <xdr:rowOff>112636</xdr:rowOff>
    </xdr:to>
    <xdr:cxnSp macro="">
      <xdr:nvCxnSpPr>
        <xdr:cNvPr id="90" name="直線コネクタ 89">
          <a:extLst>
            <a:ext uri="{FF2B5EF4-FFF2-40B4-BE49-F238E27FC236}">
              <a16:creationId xmlns:a16="http://schemas.microsoft.com/office/drawing/2014/main" id="{00000000-0008-0000-0300-00005A000000}"/>
            </a:ext>
          </a:extLst>
        </xdr:cNvPr>
        <xdr:cNvCxnSpPr>
          <a:stCxn id="62" idx="3"/>
        </xdr:cNvCxnSpPr>
      </xdr:nvCxnSpPr>
      <xdr:spPr>
        <a:xfrm flipV="1">
          <a:off x="8082649" y="48400608"/>
          <a:ext cx="585101" cy="235099"/>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136077</xdr:colOff>
      <xdr:row>231</xdr:row>
      <xdr:rowOff>71814</xdr:rowOff>
    </xdr:from>
    <xdr:to>
      <xdr:col>14</xdr:col>
      <xdr:colOff>163285</xdr:colOff>
      <xdr:row>231</xdr:row>
      <xdr:rowOff>122464</xdr:rowOff>
    </xdr:to>
    <xdr:cxnSp macro="">
      <xdr:nvCxnSpPr>
        <xdr:cNvPr id="91" name="直線コネクタ 90">
          <a:extLst>
            <a:ext uri="{FF2B5EF4-FFF2-40B4-BE49-F238E27FC236}">
              <a16:creationId xmlns:a16="http://schemas.microsoft.com/office/drawing/2014/main" id="{00000000-0008-0000-0300-00005B000000}"/>
            </a:ext>
          </a:extLst>
        </xdr:cNvPr>
        <xdr:cNvCxnSpPr>
          <a:stCxn id="63" idx="3"/>
        </xdr:cNvCxnSpPr>
      </xdr:nvCxnSpPr>
      <xdr:spPr>
        <a:xfrm>
          <a:off x="7973791" y="55452885"/>
          <a:ext cx="734780" cy="50650"/>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114569</xdr:colOff>
      <xdr:row>39</xdr:row>
      <xdr:rowOff>40822</xdr:rowOff>
    </xdr:from>
    <xdr:to>
      <xdr:col>18</xdr:col>
      <xdr:colOff>146667</xdr:colOff>
      <xdr:row>43</xdr:row>
      <xdr:rowOff>54429</xdr:rowOff>
    </xdr:to>
    <xdr:pic>
      <xdr:nvPicPr>
        <xdr:cNvPr id="97" name="図 96">
          <a:extLst>
            <a:ext uri="{FF2B5EF4-FFF2-40B4-BE49-F238E27FC236}">
              <a16:creationId xmlns:a16="http://schemas.microsoft.com/office/drawing/2014/main" id="{00000000-0008-0000-0300-000061000000}"/>
            </a:ext>
          </a:extLst>
        </xdr:cNvPr>
        <xdr:cNvPicPr>
          <a:picLocks noChangeAspect="1"/>
        </xdr:cNvPicPr>
      </xdr:nvPicPr>
      <xdr:blipFill>
        <a:blip xmlns:r="http://schemas.openxmlformats.org/officeDocument/2006/relationships" r:embed="rId16"/>
        <a:stretch>
          <a:fillRect/>
        </a:stretch>
      </xdr:blipFill>
      <xdr:spPr>
        <a:xfrm>
          <a:off x="8393992" y="9287399"/>
          <a:ext cx="3138713" cy="980761"/>
        </a:xfrm>
        <a:prstGeom prst="rect">
          <a:avLst/>
        </a:prstGeom>
      </xdr:spPr>
    </xdr:pic>
    <xdr:clientData/>
  </xdr:twoCellAnchor>
  <xdr:twoCellAnchor>
    <xdr:from>
      <xdr:col>4</xdr:col>
      <xdr:colOff>503464</xdr:colOff>
      <xdr:row>53</xdr:row>
      <xdr:rowOff>231322</xdr:rowOff>
    </xdr:from>
    <xdr:to>
      <xdr:col>9</xdr:col>
      <xdr:colOff>24812</xdr:colOff>
      <xdr:row>56</xdr:row>
      <xdr:rowOff>136071</xdr:rowOff>
    </xdr:to>
    <xdr:sp macro="" textlink="">
      <xdr:nvSpPr>
        <xdr:cNvPr id="11" name="上カーブ矢印 10">
          <a:extLst>
            <a:ext uri="{FF2B5EF4-FFF2-40B4-BE49-F238E27FC236}">
              <a16:creationId xmlns:a16="http://schemas.microsoft.com/office/drawing/2014/main" id="{00000000-0008-0000-0300-00000B000000}"/>
            </a:ext>
          </a:extLst>
        </xdr:cNvPr>
        <xdr:cNvSpPr/>
      </xdr:nvSpPr>
      <xdr:spPr>
        <a:xfrm>
          <a:off x="2913289" y="12680497"/>
          <a:ext cx="2950348" cy="628649"/>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572546</xdr:colOff>
      <xdr:row>40</xdr:row>
      <xdr:rowOff>132405</xdr:rowOff>
    </xdr:from>
    <xdr:to>
      <xdr:col>14</xdr:col>
      <xdr:colOff>108536</xdr:colOff>
      <xdr:row>45</xdr:row>
      <xdr:rowOff>51068</xdr:rowOff>
    </xdr:to>
    <xdr:cxnSp macro="">
      <xdr:nvCxnSpPr>
        <xdr:cNvPr id="99" name="直線コネクタ 98">
          <a:extLst>
            <a:ext uri="{FF2B5EF4-FFF2-40B4-BE49-F238E27FC236}">
              <a16:creationId xmlns:a16="http://schemas.microsoft.com/office/drawing/2014/main" id="{00000000-0008-0000-0300-000063000000}"/>
            </a:ext>
          </a:extLst>
        </xdr:cNvPr>
        <xdr:cNvCxnSpPr>
          <a:stCxn id="111" idx="3"/>
        </xdr:cNvCxnSpPr>
      </xdr:nvCxnSpPr>
      <xdr:spPr>
        <a:xfrm>
          <a:off x="7755517" y="9377258"/>
          <a:ext cx="914313" cy="1095281"/>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577908</xdr:colOff>
      <xdr:row>38</xdr:row>
      <xdr:rowOff>122467</xdr:rowOff>
    </xdr:from>
    <xdr:to>
      <xdr:col>14</xdr:col>
      <xdr:colOff>136071</xdr:colOff>
      <xdr:row>39</xdr:row>
      <xdr:rowOff>51004</xdr:rowOff>
    </xdr:to>
    <xdr:cxnSp macro="">
      <xdr:nvCxnSpPr>
        <xdr:cNvPr id="67" name="直線コネクタ 66">
          <a:extLst>
            <a:ext uri="{FF2B5EF4-FFF2-40B4-BE49-F238E27FC236}">
              <a16:creationId xmlns:a16="http://schemas.microsoft.com/office/drawing/2014/main" id="{00000000-0008-0000-0300-000043000000}"/>
            </a:ext>
          </a:extLst>
        </xdr:cNvPr>
        <xdr:cNvCxnSpPr>
          <a:stCxn id="44" idx="3"/>
        </xdr:cNvCxnSpPr>
      </xdr:nvCxnSpPr>
      <xdr:spPr>
        <a:xfrm flipV="1">
          <a:off x="7760879" y="8896673"/>
          <a:ext cx="936486" cy="163860"/>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55469</xdr:colOff>
      <xdr:row>40</xdr:row>
      <xdr:rowOff>6163</xdr:rowOff>
    </xdr:from>
    <xdr:ext cx="517077" cy="252483"/>
    <xdr:sp macro="" textlink="">
      <xdr:nvSpPr>
        <xdr:cNvPr id="111" name="正方形/長方形 110">
          <a:extLst>
            <a:ext uri="{FF2B5EF4-FFF2-40B4-BE49-F238E27FC236}">
              <a16:creationId xmlns:a16="http://schemas.microsoft.com/office/drawing/2014/main" id="{00000000-0008-0000-0300-00006F000000}"/>
            </a:ext>
          </a:extLst>
        </xdr:cNvPr>
        <xdr:cNvSpPr/>
      </xdr:nvSpPr>
      <xdr:spPr>
        <a:xfrm>
          <a:off x="7238440" y="9251016"/>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４</a:t>
          </a:r>
        </a:p>
      </xdr:txBody>
    </xdr:sp>
    <xdr:clientData/>
  </xdr:oneCellAnchor>
  <xdr:oneCellAnchor>
    <xdr:from>
      <xdr:col>11</xdr:col>
      <xdr:colOff>57150</xdr:colOff>
      <xdr:row>41</xdr:row>
      <xdr:rowOff>80682</xdr:rowOff>
    </xdr:from>
    <xdr:ext cx="517077" cy="252483"/>
    <xdr:sp macro="" textlink="">
      <xdr:nvSpPr>
        <xdr:cNvPr id="112" name="正方形/長方形 111">
          <a:extLst>
            <a:ext uri="{FF2B5EF4-FFF2-40B4-BE49-F238E27FC236}">
              <a16:creationId xmlns:a16="http://schemas.microsoft.com/office/drawing/2014/main" id="{00000000-0008-0000-0300-000070000000}"/>
            </a:ext>
          </a:extLst>
        </xdr:cNvPr>
        <xdr:cNvSpPr/>
      </xdr:nvSpPr>
      <xdr:spPr>
        <a:xfrm>
          <a:off x="7240121" y="9560858"/>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５</a:t>
          </a:r>
        </a:p>
      </xdr:txBody>
    </xdr:sp>
    <xdr:clientData/>
  </xdr:oneCellAnchor>
  <xdr:twoCellAnchor>
    <xdr:from>
      <xdr:col>11</xdr:col>
      <xdr:colOff>574227</xdr:colOff>
      <xdr:row>41</xdr:row>
      <xdr:rowOff>206924</xdr:rowOff>
    </xdr:from>
    <xdr:to>
      <xdr:col>14</xdr:col>
      <xdr:colOff>100853</xdr:colOff>
      <xdr:row>58</xdr:row>
      <xdr:rowOff>11206</xdr:rowOff>
    </xdr:to>
    <xdr:cxnSp macro="">
      <xdr:nvCxnSpPr>
        <xdr:cNvPr id="115" name="直線コネクタ 114">
          <a:extLst>
            <a:ext uri="{FF2B5EF4-FFF2-40B4-BE49-F238E27FC236}">
              <a16:creationId xmlns:a16="http://schemas.microsoft.com/office/drawing/2014/main" id="{00000000-0008-0000-0300-000073000000}"/>
            </a:ext>
          </a:extLst>
        </xdr:cNvPr>
        <xdr:cNvCxnSpPr>
          <a:stCxn id="112" idx="3"/>
        </xdr:cNvCxnSpPr>
      </xdr:nvCxnSpPr>
      <xdr:spPr>
        <a:xfrm>
          <a:off x="7731584" y="10044888"/>
          <a:ext cx="914555" cy="3968068"/>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340179</xdr:colOff>
      <xdr:row>64</xdr:row>
      <xdr:rowOff>149679</xdr:rowOff>
    </xdr:from>
    <xdr:to>
      <xdr:col>17</xdr:col>
      <xdr:colOff>625929</xdr:colOff>
      <xdr:row>67</xdr:row>
      <xdr:rowOff>95251</xdr:rowOff>
    </xdr:to>
    <xdr:sp macro="" textlink="">
      <xdr:nvSpPr>
        <xdr:cNvPr id="124" name="正方形/長方形 123">
          <a:extLst>
            <a:ext uri="{FF2B5EF4-FFF2-40B4-BE49-F238E27FC236}">
              <a16:creationId xmlns:a16="http://schemas.microsoft.com/office/drawing/2014/main" id="{00000000-0008-0000-0300-00007C000000}"/>
            </a:ext>
          </a:extLst>
        </xdr:cNvPr>
        <xdr:cNvSpPr/>
      </xdr:nvSpPr>
      <xdr:spPr>
        <a:xfrm>
          <a:off x="8177893" y="15621000"/>
          <a:ext cx="3034393" cy="680358"/>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twoCellAnchor>
    <xdr:from>
      <xdr:col>3</xdr:col>
      <xdr:colOff>149678</xdr:colOff>
      <xdr:row>117</xdr:row>
      <xdr:rowOff>136068</xdr:rowOff>
    </xdr:from>
    <xdr:to>
      <xdr:col>6</xdr:col>
      <xdr:colOff>353786</xdr:colOff>
      <xdr:row>120</xdr:row>
      <xdr:rowOff>40822</xdr:rowOff>
    </xdr:to>
    <xdr:sp macro="" textlink="">
      <xdr:nvSpPr>
        <xdr:cNvPr id="128" name="正方形/長方形 127">
          <a:extLst>
            <a:ext uri="{FF2B5EF4-FFF2-40B4-BE49-F238E27FC236}">
              <a16:creationId xmlns:a16="http://schemas.microsoft.com/office/drawing/2014/main" id="{00000000-0008-0000-0300-000080000000}"/>
            </a:ext>
          </a:extLst>
        </xdr:cNvPr>
        <xdr:cNvSpPr/>
      </xdr:nvSpPr>
      <xdr:spPr>
        <a:xfrm>
          <a:off x="1864178" y="28017104"/>
          <a:ext cx="2245179" cy="639539"/>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oneCellAnchor>
    <xdr:from>
      <xdr:col>5</xdr:col>
      <xdr:colOff>653143</xdr:colOff>
      <xdr:row>117</xdr:row>
      <xdr:rowOff>180972</xdr:rowOff>
    </xdr:from>
    <xdr:ext cx="517077" cy="252483"/>
    <xdr:sp macro="" textlink="">
      <xdr:nvSpPr>
        <xdr:cNvPr id="129" name="正方形/長方形 128">
          <a:extLst>
            <a:ext uri="{FF2B5EF4-FFF2-40B4-BE49-F238E27FC236}">
              <a16:creationId xmlns:a16="http://schemas.microsoft.com/office/drawing/2014/main" id="{00000000-0008-0000-0300-000081000000}"/>
            </a:ext>
          </a:extLst>
        </xdr:cNvPr>
        <xdr:cNvSpPr/>
      </xdr:nvSpPr>
      <xdr:spPr>
        <a:xfrm>
          <a:off x="3728357" y="28062008"/>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７</a:t>
          </a:r>
        </a:p>
      </xdr:txBody>
    </xdr:sp>
    <xdr:clientData/>
  </xdr:oneCellAnchor>
  <xdr:twoCellAnchor>
    <xdr:from>
      <xdr:col>6</xdr:col>
      <xdr:colOff>489863</xdr:colOff>
      <xdr:row>110</xdr:row>
      <xdr:rowOff>108858</xdr:rowOff>
    </xdr:from>
    <xdr:to>
      <xdr:col>14</xdr:col>
      <xdr:colOff>122464</xdr:colOff>
      <xdr:row>118</xdr:row>
      <xdr:rowOff>62286</xdr:rowOff>
    </xdr:to>
    <xdr:cxnSp macro="">
      <xdr:nvCxnSpPr>
        <xdr:cNvPr id="130" name="直線コネクタ 129">
          <a:extLst>
            <a:ext uri="{FF2B5EF4-FFF2-40B4-BE49-F238E27FC236}">
              <a16:creationId xmlns:a16="http://schemas.microsoft.com/office/drawing/2014/main" id="{00000000-0008-0000-0300-000082000000}"/>
            </a:ext>
          </a:extLst>
        </xdr:cNvPr>
        <xdr:cNvCxnSpPr>
          <a:stCxn id="129" idx="3"/>
        </xdr:cNvCxnSpPr>
      </xdr:nvCxnSpPr>
      <xdr:spPr>
        <a:xfrm flipV="1">
          <a:off x="4245434" y="26275394"/>
          <a:ext cx="4422316" cy="1912856"/>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340179</xdr:colOff>
      <xdr:row>124</xdr:row>
      <xdr:rowOff>149679</xdr:rowOff>
    </xdr:from>
    <xdr:to>
      <xdr:col>17</xdr:col>
      <xdr:colOff>625929</xdr:colOff>
      <xdr:row>127</xdr:row>
      <xdr:rowOff>95251</xdr:rowOff>
    </xdr:to>
    <xdr:sp macro="" textlink="">
      <xdr:nvSpPr>
        <xdr:cNvPr id="134" name="正方形/長方形 133">
          <a:extLst>
            <a:ext uri="{FF2B5EF4-FFF2-40B4-BE49-F238E27FC236}">
              <a16:creationId xmlns:a16="http://schemas.microsoft.com/office/drawing/2014/main" id="{00000000-0008-0000-0300-000086000000}"/>
            </a:ext>
          </a:extLst>
        </xdr:cNvPr>
        <xdr:cNvSpPr/>
      </xdr:nvSpPr>
      <xdr:spPr>
        <a:xfrm>
          <a:off x="8177893" y="29786036"/>
          <a:ext cx="3034393" cy="680358"/>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twoCellAnchor>
    <xdr:from>
      <xdr:col>12</xdr:col>
      <xdr:colOff>340179</xdr:colOff>
      <xdr:row>164</xdr:row>
      <xdr:rowOff>149678</xdr:rowOff>
    </xdr:from>
    <xdr:to>
      <xdr:col>17</xdr:col>
      <xdr:colOff>625929</xdr:colOff>
      <xdr:row>167</xdr:row>
      <xdr:rowOff>95251</xdr:rowOff>
    </xdr:to>
    <xdr:sp macro="" textlink="">
      <xdr:nvSpPr>
        <xdr:cNvPr id="135" name="正方形/長方形 134">
          <a:extLst>
            <a:ext uri="{FF2B5EF4-FFF2-40B4-BE49-F238E27FC236}">
              <a16:creationId xmlns:a16="http://schemas.microsoft.com/office/drawing/2014/main" id="{00000000-0008-0000-0300-000087000000}"/>
            </a:ext>
          </a:extLst>
        </xdr:cNvPr>
        <xdr:cNvSpPr/>
      </xdr:nvSpPr>
      <xdr:spPr>
        <a:xfrm>
          <a:off x="8177893" y="39379071"/>
          <a:ext cx="3034393" cy="680359"/>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twoCellAnchor>
    <xdr:from>
      <xdr:col>12</xdr:col>
      <xdr:colOff>340179</xdr:colOff>
      <xdr:row>197</xdr:row>
      <xdr:rowOff>149679</xdr:rowOff>
    </xdr:from>
    <xdr:to>
      <xdr:col>17</xdr:col>
      <xdr:colOff>625929</xdr:colOff>
      <xdr:row>200</xdr:row>
      <xdr:rowOff>95251</xdr:rowOff>
    </xdr:to>
    <xdr:sp macro="" textlink="">
      <xdr:nvSpPr>
        <xdr:cNvPr id="143" name="正方形/長方形 142">
          <a:extLst>
            <a:ext uri="{FF2B5EF4-FFF2-40B4-BE49-F238E27FC236}">
              <a16:creationId xmlns:a16="http://schemas.microsoft.com/office/drawing/2014/main" id="{00000000-0008-0000-0300-00008F000000}"/>
            </a:ext>
          </a:extLst>
        </xdr:cNvPr>
        <xdr:cNvSpPr/>
      </xdr:nvSpPr>
      <xdr:spPr>
        <a:xfrm>
          <a:off x="8177893" y="47203179"/>
          <a:ext cx="3034393" cy="680358"/>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oneCellAnchor>
    <xdr:from>
      <xdr:col>11</xdr:col>
      <xdr:colOff>277090</xdr:colOff>
      <xdr:row>215</xdr:row>
      <xdr:rowOff>17319</xdr:rowOff>
    </xdr:from>
    <xdr:ext cx="517077" cy="252483"/>
    <xdr:sp macro="" textlink="">
      <xdr:nvSpPr>
        <xdr:cNvPr id="145" name="正方形/長方形 144">
          <a:extLst>
            <a:ext uri="{FF2B5EF4-FFF2-40B4-BE49-F238E27FC236}">
              <a16:creationId xmlns:a16="http://schemas.microsoft.com/office/drawing/2014/main" id="{00000000-0008-0000-0300-000091000000}"/>
            </a:ext>
          </a:extLst>
        </xdr:cNvPr>
        <xdr:cNvSpPr/>
      </xdr:nvSpPr>
      <xdr:spPr>
        <a:xfrm>
          <a:off x="7550726" y="50915455"/>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※16</a:t>
          </a:r>
          <a:endParaRPr lang="ja-JP" altLang="en-US" sz="1000" b="1" cap="none" spc="0">
            <a:ln w="22225">
              <a:noFill/>
              <a:prstDash val="solid"/>
            </a:ln>
            <a:solidFill>
              <a:schemeClr val="tx1"/>
            </a:solidFill>
            <a:effectLst/>
          </a:endParaRPr>
        </a:p>
      </xdr:txBody>
    </xdr:sp>
    <xdr:clientData/>
  </xdr:oneCellAnchor>
  <xdr:twoCellAnchor>
    <xdr:from>
      <xdr:col>12</xdr:col>
      <xdr:colOff>113810</xdr:colOff>
      <xdr:row>215</xdr:row>
      <xdr:rowOff>143561</xdr:rowOff>
    </xdr:from>
    <xdr:to>
      <xdr:col>14</xdr:col>
      <xdr:colOff>86591</xdr:colOff>
      <xdr:row>217</xdr:row>
      <xdr:rowOff>86591</xdr:rowOff>
    </xdr:to>
    <xdr:cxnSp macro="">
      <xdr:nvCxnSpPr>
        <xdr:cNvPr id="146" name="直線コネクタ 145">
          <a:extLst>
            <a:ext uri="{FF2B5EF4-FFF2-40B4-BE49-F238E27FC236}">
              <a16:creationId xmlns:a16="http://schemas.microsoft.com/office/drawing/2014/main" id="{00000000-0008-0000-0300-000092000000}"/>
            </a:ext>
          </a:extLst>
        </xdr:cNvPr>
        <xdr:cNvCxnSpPr>
          <a:stCxn id="145" idx="3"/>
        </xdr:cNvCxnSpPr>
      </xdr:nvCxnSpPr>
      <xdr:spPr>
        <a:xfrm>
          <a:off x="7951524" y="51605775"/>
          <a:ext cx="680353" cy="432887"/>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173180</xdr:colOff>
      <xdr:row>172</xdr:row>
      <xdr:rowOff>103910</xdr:rowOff>
    </xdr:from>
    <xdr:to>
      <xdr:col>3</xdr:col>
      <xdr:colOff>658091</xdr:colOff>
      <xdr:row>176</xdr:row>
      <xdr:rowOff>131617</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9544" y="40628455"/>
          <a:ext cx="1870365" cy="997526"/>
        </a:xfrm>
        <a:prstGeom prst="rect">
          <a:avLst/>
        </a:prstGeom>
      </xdr:spPr>
    </xdr:pic>
    <xdr:clientData/>
  </xdr:twoCellAnchor>
  <xdr:twoCellAnchor editAs="oneCell">
    <xdr:from>
      <xdr:col>1</xdr:col>
      <xdr:colOff>86591</xdr:colOff>
      <xdr:row>162</xdr:row>
      <xdr:rowOff>69272</xdr:rowOff>
    </xdr:from>
    <xdr:to>
      <xdr:col>12</xdr:col>
      <xdr:colOff>172316</xdr:colOff>
      <xdr:row>170</xdr:row>
      <xdr:rowOff>231197</xdr:rowOff>
    </xdr:to>
    <xdr:pic>
      <xdr:nvPicPr>
        <xdr:cNvPr id="90" name="図 89">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2955" y="38169272"/>
          <a:ext cx="7705725" cy="2101561"/>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31340</xdr:colOff>
      <xdr:row>187</xdr:row>
      <xdr:rowOff>17318</xdr:rowOff>
    </xdr:from>
    <xdr:to>
      <xdr:col>11</xdr:col>
      <xdr:colOff>675409</xdr:colOff>
      <xdr:row>228</xdr:row>
      <xdr:rowOff>105829</xdr:rowOff>
    </xdr:to>
    <xdr:pic>
      <xdr:nvPicPr>
        <xdr:cNvPr id="86" name="図 85">
          <a:extLst>
            <a:ext uri="{FF2B5EF4-FFF2-40B4-BE49-F238E27FC236}">
              <a16:creationId xmlns:a16="http://schemas.microsoft.com/office/drawing/2014/main" id="{00000000-0008-0000-0400-00005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7704" y="44126727"/>
          <a:ext cx="7571341" cy="10029147"/>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27213</xdr:colOff>
      <xdr:row>119</xdr:row>
      <xdr:rowOff>45087</xdr:rowOff>
    </xdr:from>
    <xdr:to>
      <xdr:col>11</xdr:col>
      <xdr:colOff>650423</xdr:colOff>
      <xdr:row>125</xdr:row>
      <xdr:rowOff>137433</xdr:rowOff>
    </xdr:to>
    <xdr:pic>
      <xdr:nvPicPr>
        <xdr:cNvPr id="115" name="図 114">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0999" y="28456801"/>
          <a:ext cx="7426781" cy="1561918"/>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13608</xdr:colOff>
      <xdr:row>102</xdr:row>
      <xdr:rowOff>27215</xdr:rowOff>
    </xdr:from>
    <xdr:to>
      <xdr:col>11</xdr:col>
      <xdr:colOff>666751</xdr:colOff>
      <xdr:row>113</xdr:row>
      <xdr:rowOff>115876</xdr:rowOff>
    </xdr:to>
    <xdr:pic>
      <xdr:nvPicPr>
        <xdr:cNvPr id="89" name="図 88">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7394" y="24275144"/>
          <a:ext cx="7456714" cy="2782875"/>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54428</xdr:colOff>
      <xdr:row>84</xdr:row>
      <xdr:rowOff>31402</xdr:rowOff>
    </xdr:from>
    <xdr:to>
      <xdr:col>11</xdr:col>
      <xdr:colOff>672553</xdr:colOff>
      <xdr:row>96</xdr:row>
      <xdr:rowOff>149679</xdr:rowOff>
    </xdr:to>
    <xdr:pic>
      <xdr:nvPicPr>
        <xdr:cNvPr id="88" name="図 87">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8214" y="20074723"/>
          <a:ext cx="7421696" cy="3057420"/>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7</xdr:col>
      <xdr:colOff>13609</xdr:colOff>
      <xdr:row>36</xdr:row>
      <xdr:rowOff>27215</xdr:rowOff>
    </xdr:from>
    <xdr:to>
      <xdr:col>11</xdr:col>
      <xdr:colOff>653143</xdr:colOff>
      <xdr:row>55</xdr:row>
      <xdr:rowOff>17873</xdr:rowOff>
    </xdr:to>
    <xdr:pic>
      <xdr:nvPicPr>
        <xdr:cNvPr id="87" name="図 86">
          <a:extLst>
            <a:ext uri="{FF2B5EF4-FFF2-40B4-BE49-F238E27FC236}">
              <a16:creationId xmlns:a16="http://schemas.microsoft.com/office/drawing/2014/main" id="{00000000-0008-0000-0400-000057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449538" y="8640536"/>
          <a:ext cx="3360962" cy="4644301"/>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33618</xdr:colOff>
      <xdr:row>70</xdr:row>
      <xdr:rowOff>43030</xdr:rowOff>
    </xdr:from>
    <xdr:to>
      <xdr:col>11</xdr:col>
      <xdr:colOff>638735</xdr:colOff>
      <xdr:row>82</xdr:row>
      <xdr:rowOff>162568</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6043" y="17902405"/>
          <a:ext cx="7463117" cy="2977038"/>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27213</xdr:colOff>
      <xdr:row>36</xdr:row>
      <xdr:rowOff>27215</xdr:rowOff>
    </xdr:from>
    <xdr:to>
      <xdr:col>5</xdr:col>
      <xdr:colOff>680356</xdr:colOff>
      <xdr:row>55</xdr:row>
      <xdr:rowOff>14604</xdr:rowOff>
    </xdr:to>
    <xdr:pic>
      <xdr:nvPicPr>
        <xdr:cNvPr id="9" name="図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79638" y="8428265"/>
          <a:ext cx="3396343" cy="4511764"/>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7</xdr:col>
      <xdr:colOff>42194</xdr:colOff>
      <xdr:row>8</xdr:row>
      <xdr:rowOff>22411</xdr:rowOff>
    </xdr:from>
    <xdr:to>
      <xdr:col>11</xdr:col>
      <xdr:colOff>627530</xdr:colOff>
      <xdr:row>25</xdr:row>
      <xdr:rowOff>232270</xdr:rowOff>
    </xdr:to>
    <xdr:pic>
      <xdr:nvPicPr>
        <xdr:cNvPr id="10" name="図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509419" y="1927411"/>
          <a:ext cx="3328536" cy="4257984"/>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33615</xdr:colOff>
      <xdr:row>8</xdr:row>
      <xdr:rowOff>22410</xdr:rowOff>
    </xdr:from>
    <xdr:to>
      <xdr:col>5</xdr:col>
      <xdr:colOff>627530</xdr:colOff>
      <xdr:row>26</xdr:row>
      <xdr:rowOff>7826</xdr:rowOff>
    </xdr:to>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6040" y="1927410"/>
          <a:ext cx="3337115" cy="4271666"/>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xdr:from>
      <xdr:col>4</xdr:col>
      <xdr:colOff>425824</xdr:colOff>
      <xdr:row>25</xdr:row>
      <xdr:rowOff>11205</xdr:rowOff>
    </xdr:from>
    <xdr:to>
      <xdr:col>8</xdr:col>
      <xdr:colOff>627529</xdr:colOff>
      <xdr:row>27</xdr:row>
      <xdr:rowOff>163286</xdr:rowOff>
    </xdr:to>
    <xdr:sp macro="" textlink="">
      <xdr:nvSpPr>
        <xdr:cNvPr id="12" name="上カーブ矢印 11">
          <a:extLst>
            <a:ext uri="{FF2B5EF4-FFF2-40B4-BE49-F238E27FC236}">
              <a16:creationId xmlns:a16="http://schemas.microsoft.com/office/drawing/2014/main" id="{00000000-0008-0000-0400-00000C000000}"/>
            </a:ext>
          </a:extLst>
        </xdr:cNvPr>
        <xdr:cNvSpPr/>
      </xdr:nvSpPr>
      <xdr:spPr>
        <a:xfrm>
          <a:off x="2835649" y="5964330"/>
          <a:ext cx="2944905" cy="637856"/>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122464</xdr:colOff>
      <xdr:row>73</xdr:row>
      <xdr:rowOff>54430</xdr:rowOff>
    </xdr:from>
    <xdr:to>
      <xdr:col>4</xdr:col>
      <xdr:colOff>612321</xdr:colOff>
      <xdr:row>82</xdr:row>
      <xdr:rowOff>100853</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474889" y="18628180"/>
          <a:ext cx="2547257" cy="2189548"/>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5</xdr:col>
      <xdr:colOff>176893</xdr:colOff>
      <xdr:row>70</xdr:row>
      <xdr:rowOff>231322</xdr:rowOff>
    </xdr:from>
    <xdr:to>
      <xdr:col>5</xdr:col>
      <xdr:colOff>666751</xdr:colOff>
      <xdr:row>72</xdr:row>
      <xdr:rowOff>54429</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3272518" y="18090697"/>
          <a:ext cx="489858" cy="29935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5</xdr:col>
      <xdr:colOff>163285</xdr:colOff>
      <xdr:row>73</xdr:row>
      <xdr:rowOff>0</xdr:rowOff>
    </xdr:from>
    <xdr:to>
      <xdr:col>11</xdr:col>
      <xdr:colOff>544285</xdr:colOff>
      <xdr:row>82</xdr:row>
      <xdr:rowOff>78441</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3258910" y="18573750"/>
          <a:ext cx="4495800" cy="2221566"/>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149679</xdr:colOff>
      <xdr:row>86</xdr:row>
      <xdr:rowOff>221795</xdr:rowOff>
    </xdr:from>
    <xdr:to>
      <xdr:col>11</xdr:col>
      <xdr:colOff>530679</xdr:colOff>
      <xdr:row>96</xdr:row>
      <xdr:rowOff>78441</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3245304" y="21891170"/>
          <a:ext cx="4495800" cy="2237896"/>
        </a:xfrm>
        <a:prstGeom prst="rect">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349704</xdr:colOff>
      <xdr:row>38</xdr:row>
      <xdr:rowOff>68035</xdr:rowOff>
    </xdr:from>
    <xdr:to>
      <xdr:col>6</xdr:col>
      <xdr:colOff>40821</xdr:colOff>
      <xdr:row>42</xdr:row>
      <xdr:rowOff>163286</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349704" y="8945335"/>
          <a:ext cx="3472542" cy="104775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0</xdr:col>
      <xdr:colOff>608318</xdr:colOff>
      <xdr:row>11</xdr:row>
      <xdr:rowOff>77640</xdr:rowOff>
    </xdr:from>
    <xdr:to>
      <xdr:col>6</xdr:col>
      <xdr:colOff>13607</xdr:colOff>
      <xdr:row>22</xdr:row>
      <xdr:rowOff>176892</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351143" y="2697015"/>
          <a:ext cx="3443889" cy="271862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359784</xdr:colOff>
      <xdr:row>11</xdr:row>
      <xdr:rowOff>82080</xdr:rowOff>
    </xdr:from>
    <xdr:ext cx="954107" cy="521425"/>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2769609" y="2701455"/>
          <a:ext cx="954107"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①ー１</a:t>
          </a:r>
        </a:p>
      </xdr:txBody>
    </xdr:sp>
    <xdr:clientData/>
  </xdr:oneCellAnchor>
  <xdr:oneCellAnchor>
    <xdr:from>
      <xdr:col>4</xdr:col>
      <xdr:colOff>435429</xdr:colOff>
      <xdr:row>38</xdr:row>
      <xdr:rowOff>40821</xdr:rowOff>
    </xdr:from>
    <xdr:ext cx="954108" cy="521425"/>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845254" y="8918121"/>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①ー２</a:t>
          </a:r>
        </a:p>
      </xdr:txBody>
    </xdr:sp>
    <xdr:clientData/>
  </xdr:oneCellAnchor>
  <xdr:oneCellAnchor>
    <xdr:from>
      <xdr:col>3</xdr:col>
      <xdr:colOff>108858</xdr:colOff>
      <xdr:row>73</xdr:row>
      <xdr:rowOff>40821</xdr:rowOff>
    </xdr:from>
    <xdr:ext cx="954108" cy="521425"/>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1832883" y="18614571"/>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②ー１</a:t>
          </a:r>
        </a:p>
      </xdr:txBody>
    </xdr:sp>
    <xdr:clientData/>
  </xdr:oneCellAnchor>
  <xdr:oneCellAnchor>
    <xdr:from>
      <xdr:col>8</xdr:col>
      <xdr:colOff>575188</xdr:colOff>
      <xdr:row>70</xdr:row>
      <xdr:rowOff>217714</xdr:rowOff>
    </xdr:from>
    <xdr:ext cx="184730" cy="405432"/>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5728213" y="18077089"/>
          <a:ext cx="184730" cy="405432"/>
        </a:xfrm>
        <a:prstGeom prst="rect">
          <a:avLst/>
        </a:prstGeom>
        <a:noFill/>
      </xdr:spPr>
      <xdr:txBody>
        <a:bodyPr wrap="none" lIns="91440" tIns="45720" rIns="91440" bIns="45720">
          <a:spAutoFit/>
        </a:bodyPr>
        <a:lstStyle/>
        <a:p>
          <a:pPr algn="ctr"/>
          <a:endParaRPr lang="ja-JP" altLang="en-US" sz="2000" b="1" cap="none" spc="0">
            <a:ln w="22225">
              <a:solidFill>
                <a:schemeClr val="accent2"/>
              </a:solidFill>
              <a:prstDash val="solid"/>
            </a:ln>
            <a:solidFill>
              <a:schemeClr val="accent2">
                <a:lumMod val="40000"/>
                <a:lumOff val="60000"/>
              </a:schemeClr>
            </a:solidFill>
            <a:effectLst/>
          </a:endParaRPr>
        </a:p>
      </xdr:txBody>
    </xdr:sp>
    <xdr:clientData/>
  </xdr:oneCellAnchor>
  <xdr:oneCellAnchor>
    <xdr:from>
      <xdr:col>4</xdr:col>
      <xdr:colOff>555837</xdr:colOff>
      <xdr:row>70</xdr:row>
      <xdr:rowOff>149680</xdr:rowOff>
    </xdr:from>
    <xdr:ext cx="441146" cy="521425"/>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2965662" y="18009055"/>
          <a:ext cx="441146"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a:t>
          </a:r>
        </a:p>
      </xdr:txBody>
    </xdr:sp>
    <xdr:clientData/>
  </xdr:oneCellAnchor>
  <xdr:twoCellAnchor>
    <xdr:from>
      <xdr:col>11</xdr:col>
      <xdr:colOff>81645</xdr:colOff>
      <xdr:row>79</xdr:row>
      <xdr:rowOff>138872</xdr:rowOff>
    </xdr:from>
    <xdr:to>
      <xdr:col>12</xdr:col>
      <xdr:colOff>240927</xdr:colOff>
      <xdr:row>92</xdr:row>
      <xdr:rowOff>40822</xdr:rowOff>
    </xdr:to>
    <xdr:sp macro="" textlink="">
      <xdr:nvSpPr>
        <xdr:cNvPr id="24" name="上カーブ矢印 23">
          <a:extLst>
            <a:ext uri="{FF2B5EF4-FFF2-40B4-BE49-F238E27FC236}">
              <a16:creationId xmlns:a16="http://schemas.microsoft.com/office/drawing/2014/main" id="{00000000-0008-0000-0400-000018000000}"/>
            </a:ext>
          </a:extLst>
        </xdr:cNvPr>
        <xdr:cNvSpPr/>
      </xdr:nvSpPr>
      <xdr:spPr>
        <a:xfrm rot="16200000" flipH="1">
          <a:off x="6215823" y="21217619"/>
          <a:ext cx="2997575" cy="845082"/>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190500</xdr:colOff>
      <xdr:row>105</xdr:row>
      <xdr:rowOff>136069</xdr:rowOff>
    </xdr:from>
    <xdr:to>
      <xdr:col>6</xdr:col>
      <xdr:colOff>421822</xdr:colOff>
      <xdr:row>107</xdr:row>
      <xdr:rowOff>81643</xdr:rowOff>
    </xdr:to>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536864" y="24831796"/>
          <a:ext cx="3694958" cy="43048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editAs="oneCell">
    <xdr:from>
      <xdr:col>1</xdr:col>
      <xdr:colOff>27105</xdr:colOff>
      <xdr:row>130</xdr:row>
      <xdr:rowOff>54431</xdr:rowOff>
    </xdr:from>
    <xdr:to>
      <xdr:col>11</xdr:col>
      <xdr:colOff>625929</xdr:colOff>
      <xdr:row>144</xdr:row>
      <xdr:rowOff>78022</xdr:rowOff>
    </xdr:to>
    <xdr:pic>
      <xdr:nvPicPr>
        <xdr:cNvPr id="29" name="図 28">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79530" y="33258581"/>
          <a:ext cx="7456824" cy="3357341"/>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xdr:from>
      <xdr:col>1</xdr:col>
      <xdr:colOff>95249</xdr:colOff>
      <xdr:row>122</xdr:row>
      <xdr:rowOff>68035</xdr:rowOff>
    </xdr:from>
    <xdr:to>
      <xdr:col>11</xdr:col>
      <xdr:colOff>476250</xdr:colOff>
      <xdr:row>125</xdr:row>
      <xdr:rowOff>27214</xdr:rowOff>
    </xdr:to>
    <xdr:sp macro="" textlink="">
      <xdr:nvSpPr>
        <xdr:cNvPr id="31" name="正方形/長方形 30">
          <a:extLst>
            <a:ext uri="{FF2B5EF4-FFF2-40B4-BE49-F238E27FC236}">
              <a16:creationId xmlns:a16="http://schemas.microsoft.com/office/drawing/2014/main" id="{00000000-0008-0000-0400-00001F000000}"/>
            </a:ext>
          </a:extLst>
        </xdr:cNvPr>
        <xdr:cNvSpPr/>
      </xdr:nvSpPr>
      <xdr:spPr>
        <a:xfrm>
          <a:off x="447674" y="31567210"/>
          <a:ext cx="7239001" cy="67355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1</xdr:col>
      <xdr:colOff>225136</xdr:colOff>
      <xdr:row>133</xdr:row>
      <xdr:rowOff>108856</xdr:rowOff>
    </xdr:from>
    <xdr:to>
      <xdr:col>6</xdr:col>
      <xdr:colOff>421822</xdr:colOff>
      <xdr:row>143</xdr:row>
      <xdr:rowOff>217714</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571500" y="31385492"/>
          <a:ext cx="3660322" cy="253340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oneCellAnchor>
    <xdr:from>
      <xdr:col>5</xdr:col>
      <xdr:colOff>149679</xdr:colOff>
      <xdr:row>133</xdr:row>
      <xdr:rowOff>88846</xdr:rowOff>
    </xdr:from>
    <xdr:ext cx="954108" cy="521425"/>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3245304" y="34007371"/>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②ー４</a:t>
          </a:r>
        </a:p>
      </xdr:txBody>
    </xdr:sp>
    <xdr:clientData/>
  </xdr:oneCellAnchor>
  <xdr:oneCellAnchor>
    <xdr:from>
      <xdr:col>9</xdr:col>
      <xdr:colOff>285751</xdr:colOff>
      <xdr:row>122</xdr:row>
      <xdr:rowOff>156081</xdr:rowOff>
    </xdr:from>
    <xdr:ext cx="954108" cy="521425"/>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6124576" y="31655256"/>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②ー３</a:t>
          </a:r>
        </a:p>
      </xdr:txBody>
    </xdr:sp>
    <xdr:clientData/>
  </xdr:oneCellAnchor>
  <xdr:oneCellAnchor>
    <xdr:from>
      <xdr:col>10</xdr:col>
      <xdr:colOff>647312</xdr:colOff>
      <xdr:row>11</xdr:row>
      <xdr:rowOff>100852</xdr:rowOff>
    </xdr:from>
    <xdr:ext cx="517077" cy="252483"/>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7171937" y="272022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１</a:t>
          </a:r>
        </a:p>
      </xdr:txBody>
    </xdr:sp>
    <xdr:clientData/>
  </xdr:oneCellAnchor>
  <xdr:oneCellAnchor>
    <xdr:from>
      <xdr:col>10</xdr:col>
      <xdr:colOff>638735</xdr:colOff>
      <xdr:row>15</xdr:row>
      <xdr:rowOff>212911</xdr:rowOff>
    </xdr:from>
    <xdr:ext cx="517077" cy="252483"/>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7163360" y="3784786"/>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１</a:t>
          </a:r>
        </a:p>
      </xdr:txBody>
    </xdr:sp>
    <xdr:clientData/>
  </xdr:oneCellAnchor>
  <xdr:oneCellAnchor>
    <xdr:from>
      <xdr:col>10</xdr:col>
      <xdr:colOff>647312</xdr:colOff>
      <xdr:row>20</xdr:row>
      <xdr:rowOff>179293</xdr:rowOff>
    </xdr:from>
    <xdr:ext cx="517077" cy="252483"/>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7171937" y="4941793"/>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２</a:t>
          </a:r>
        </a:p>
      </xdr:txBody>
    </xdr:sp>
    <xdr:clientData/>
  </xdr:oneCellAnchor>
  <xdr:oneCellAnchor>
    <xdr:from>
      <xdr:col>11</xdr:col>
      <xdr:colOff>60831</xdr:colOff>
      <xdr:row>38</xdr:row>
      <xdr:rowOff>160085</xdr:rowOff>
    </xdr:from>
    <xdr:ext cx="517077" cy="252483"/>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7271256" y="9037385"/>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３</a:t>
          </a:r>
        </a:p>
      </xdr:txBody>
    </xdr:sp>
    <xdr:clientData/>
  </xdr:oneCellAnchor>
  <xdr:oneCellAnchor>
    <xdr:from>
      <xdr:col>11</xdr:col>
      <xdr:colOff>430626</xdr:colOff>
      <xdr:row>79</xdr:row>
      <xdr:rowOff>183296</xdr:rowOff>
    </xdr:from>
    <xdr:ext cx="517077" cy="252483"/>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7641051" y="20185796"/>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４</a:t>
          </a:r>
        </a:p>
      </xdr:txBody>
    </xdr:sp>
    <xdr:clientData/>
  </xdr:oneCellAnchor>
  <xdr:oneCellAnchor>
    <xdr:from>
      <xdr:col>10</xdr:col>
      <xdr:colOff>504264</xdr:colOff>
      <xdr:row>123</xdr:row>
      <xdr:rowOff>33617</xdr:rowOff>
    </xdr:from>
    <xdr:ext cx="517077" cy="252483"/>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7028889" y="3177091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７</a:t>
          </a:r>
        </a:p>
      </xdr:txBody>
    </xdr:sp>
    <xdr:clientData/>
  </xdr:oneCellAnchor>
  <xdr:oneCellAnchor>
    <xdr:from>
      <xdr:col>6</xdr:col>
      <xdr:colOff>492950</xdr:colOff>
      <xdr:row>133</xdr:row>
      <xdr:rowOff>221719</xdr:rowOff>
    </xdr:from>
    <xdr:ext cx="517077" cy="252483"/>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4274375" y="34140244"/>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８</a:t>
          </a:r>
        </a:p>
      </xdr:txBody>
    </xdr:sp>
    <xdr:clientData/>
  </xdr:oneCellAnchor>
  <xdr:oneCellAnchor>
    <xdr:from>
      <xdr:col>6</xdr:col>
      <xdr:colOff>481744</xdr:colOff>
      <xdr:row>138</xdr:row>
      <xdr:rowOff>20012</xdr:rowOff>
    </xdr:from>
    <xdr:ext cx="517077" cy="252483"/>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a:off x="4237315" y="32881262"/>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９</a:t>
          </a:r>
        </a:p>
      </xdr:txBody>
    </xdr:sp>
    <xdr:clientData/>
  </xdr:oneCellAnchor>
  <xdr:oneCellAnchor>
    <xdr:from>
      <xdr:col>5</xdr:col>
      <xdr:colOff>414508</xdr:colOff>
      <xdr:row>140</xdr:row>
      <xdr:rowOff>199307</xdr:rowOff>
    </xdr:from>
    <xdr:ext cx="517077" cy="252483"/>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3510133" y="3578470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※10</a:t>
          </a:r>
          <a:endParaRPr lang="ja-JP" altLang="en-US" sz="1000" b="1" cap="none" spc="0">
            <a:ln w="22225">
              <a:noFill/>
              <a:prstDash val="solid"/>
            </a:ln>
            <a:solidFill>
              <a:schemeClr val="tx1"/>
            </a:solidFill>
            <a:effectLst/>
          </a:endParaRPr>
        </a:p>
      </xdr:txBody>
    </xdr:sp>
    <xdr:clientData/>
  </xdr:oneCellAnchor>
  <xdr:oneCellAnchor>
    <xdr:from>
      <xdr:col>5</xdr:col>
      <xdr:colOff>414508</xdr:colOff>
      <xdr:row>142</xdr:row>
      <xdr:rowOff>76042</xdr:rowOff>
    </xdr:from>
    <xdr:ext cx="517077" cy="252483"/>
    <xdr:sp macro="" textlink="">
      <xdr:nvSpPr>
        <xdr:cNvPr id="44" name="正方形/長方形 43">
          <a:extLst>
            <a:ext uri="{FF2B5EF4-FFF2-40B4-BE49-F238E27FC236}">
              <a16:creationId xmlns:a16="http://schemas.microsoft.com/office/drawing/2014/main" id="{00000000-0008-0000-0400-00002C000000}"/>
            </a:ext>
          </a:extLst>
        </xdr:cNvPr>
        <xdr:cNvSpPr/>
      </xdr:nvSpPr>
      <xdr:spPr>
        <a:xfrm>
          <a:off x="3510133" y="36137692"/>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※11</a:t>
          </a:r>
          <a:endParaRPr lang="ja-JP" altLang="en-US" sz="1000" b="1" cap="none" spc="0">
            <a:ln w="22225">
              <a:noFill/>
              <a:prstDash val="solid"/>
            </a:ln>
            <a:solidFill>
              <a:schemeClr val="tx1"/>
            </a:solidFill>
            <a:effectLst/>
          </a:endParaRPr>
        </a:p>
      </xdr:txBody>
    </xdr:sp>
    <xdr:clientData/>
  </xdr:oneCellAnchor>
  <xdr:oneCellAnchor>
    <xdr:from>
      <xdr:col>10</xdr:col>
      <xdr:colOff>224118</xdr:colOff>
      <xdr:row>166</xdr:row>
      <xdr:rowOff>46716</xdr:rowOff>
    </xdr:from>
    <xdr:ext cx="517077" cy="252483"/>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6805027" y="39116534"/>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※13</a:t>
          </a:r>
          <a:endParaRPr lang="ja-JP" altLang="en-US" sz="1000" b="1" cap="none" spc="0">
            <a:ln w="22225">
              <a:noFill/>
              <a:prstDash val="solid"/>
            </a:ln>
            <a:solidFill>
              <a:schemeClr val="tx1"/>
            </a:solidFill>
            <a:effectLst/>
          </a:endParaRPr>
        </a:p>
      </xdr:txBody>
    </xdr:sp>
    <xdr:clientData/>
  </xdr:oneCellAnchor>
  <xdr:oneCellAnchor>
    <xdr:from>
      <xdr:col>10</xdr:col>
      <xdr:colOff>571209</xdr:colOff>
      <xdr:row>168</xdr:row>
      <xdr:rowOff>208619</xdr:rowOff>
    </xdr:from>
    <xdr:ext cx="517077" cy="252483"/>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a:off x="7152118" y="39763346"/>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※14</a:t>
          </a:r>
          <a:endParaRPr lang="ja-JP" altLang="en-US" sz="1000" b="1" cap="none" spc="0">
            <a:ln w="22225">
              <a:noFill/>
              <a:prstDash val="solid"/>
            </a:ln>
            <a:solidFill>
              <a:schemeClr val="tx1"/>
            </a:solidFill>
            <a:effectLst/>
          </a:endParaRPr>
        </a:p>
      </xdr:txBody>
    </xdr:sp>
    <xdr:clientData/>
  </xdr:oneCellAnchor>
  <xdr:oneCellAnchor>
    <xdr:from>
      <xdr:col>11</xdr:col>
      <xdr:colOff>381001</xdr:colOff>
      <xdr:row>189</xdr:row>
      <xdr:rowOff>27215</xdr:rowOff>
    </xdr:from>
    <xdr:ext cx="517077" cy="252483"/>
    <xdr:sp macro="" textlink="">
      <xdr:nvSpPr>
        <xdr:cNvPr id="48" name="正方形/長方形 47">
          <a:extLst>
            <a:ext uri="{FF2B5EF4-FFF2-40B4-BE49-F238E27FC236}">
              <a16:creationId xmlns:a16="http://schemas.microsoft.com/office/drawing/2014/main" id="{00000000-0008-0000-0400-000030000000}"/>
            </a:ext>
          </a:extLst>
        </xdr:cNvPr>
        <xdr:cNvSpPr/>
      </xdr:nvSpPr>
      <xdr:spPr>
        <a:xfrm>
          <a:off x="7538358" y="45121286"/>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※15</a:t>
          </a:r>
          <a:endParaRPr lang="ja-JP" altLang="en-US" sz="1000" b="1" cap="none" spc="0">
            <a:ln w="22225">
              <a:noFill/>
              <a:prstDash val="solid"/>
            </a:ln>
            <a:solidFill>
              <a:schemeClr val="tx1"/>
            </a:solidFill>
            <a:effectLst/>
          </a:endParaRPr>
        </a:p>
      </xdr:txBody>
    </xdr:sp>
    <xdr:clientData/>
  </xdr:oneCellAnchor>
  <xdr:oneCellAnchor>
    <xdr:from>
      <xdr:col>11</xdr:col>
      <xdr:colOff>299357</xdr:colOff>
      <xdr:row>215</xdr:row>
      <xdr:rowOff>190500</xdr:rowOff>
    </xdr:from>
    <xdr:ext cx="517077" cy="252483"/>
    <xdr:sp macro="" textlink="">
      <xdr:nvSpPr>
        <xdr:cNvPr id="49" name="正方形/長方形 48">
          <a:extLst>
            <a:ext uri="{FF2B5EF4-FFF2-40B4-BE49-F238E27FC236}">
              <a16:creationId xmlns:a16="http://schemas.microsoft.com/office/drawing/2014/main" id="{00000000-0008-0000-0400-000031000000}"/>
            </a:ext>
          </a:extLst>
        </xdr:cNvPr>
        <xdr:cNvSpPr/>
      </xdr:nvSpPr>
      <xdr:spPr>
        <a:xfrm>
          <a:off x="7509782" y="53968650"/>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※16</a:t>
          </a:r>
          <a:endParaRPr lang="ja-JP" altLang="en-US" sz="1000" b="1" cap="none" spc="0">
            <a:ln w="22225">
              <a:noFill/>
              <a:prstDash val="solid"/>
            </a:ln>
            <a:solidFill>
              <a:schemeClr val="tx1"/>
            </a:solidFill>
            <a:effectLst/>
          </a:endParaRPr>
        </a:p>
      </xdr:txBody>
    </xdr:sp>
    <xdr:clientData/>
  </xdr:oneCellAnchor>
  <xdr:twoCellAnchor>
    <xdr:from>
      <xdr:col>11</xdr:col>
      <xdr:colOff>484032</xdr:colOff>
      <xdr:row>11</xdr:row>
      <xdr:rowOff>227094</xdr:rowOff>
    </xdr:from>
    <xdr:to>
      <xdr:col>14</xdr:col>
      <xdr:colOff>136071</xdr:colOff>
      <xdr:row>12</xdr:row>
      <xdr:rowOff>95250</xdr:rowOff>
    </xdr:to>
    <xdr:cxnSp macro="">
      <xdr:nvCxnSpPr>
        <xdr:cNvPr id="50" name="直線コネクタ 49">
          <a:extLst>
            <a:ext uri="{FF2B5EF4-FFF2-40B4-BE49-F238E27FC236}">
              <a16:creationId xmlns:a16="http://schemas.microsoft.com/office/drawing/2014/main" id="{00000000-0008-0000-0400-000032000000}"/>
            </a:ext>
          </a:extLst>
        </xdr:cNvPr>
        <xdr:cNvCxnSpPr>
          <a:stCxn id="35" idx="3"/>
        </xdr:cNvCxnSpPr>
      </xdr:nvCxnSpPr>
      <xdr:spPr>
        <a:xfrm>
          <a:off x="7641389" y="2921308"/>
          <a:ext cx="1039968" cy="113085"/>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484032</xdr:colOff>
      <xdr:row>20</xdr:row>
      <xdr:rowOff>122465</xdr:rowOff>
    </xdr:from>
    <xdr:to>
      <xdr:col>14</xdr:col>
      <xdr:colOff>68035</xdr:colOff>
      <xdr:row>21</xdr:row>
      <xdr:rowOff>60606</xdr:rowOff>
    </xdr:to>
    <xdr:cxnSp macro="">
      <xdr:nvCxnSpPr>
        <xdr:cNvPr id="51" name="直線コネクタ 50">
          <a:extLst>
            <a:ext uri="{FF2B5EF4-FFF2-40B4-BE49-F238E27FC236}">
              <a16:creationId xmlns:a16="http://schemas.microsoft.com/office/drawing/2014/main" id="{00000000-0008-0000-0400-000033000000}"/>
            </a:ext>
          </a:extLst>
        </xdr:cNvPr>
        <xdr:cNvCxnSpPr>
          <a:stCxn id="37" idx="3"/>
        </xdr:cNvCxnSpPr>
      </xdr:nvCxnSpPr>
      <xdr:spPr>
        <a:xfrm flipV="1">
          <a:off x="7641389" y="5021036"/>
          <a:ext cx="971932" cy="183070"/>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475455</xdr:colOff>
      <xdr:row>12</xdr:row>
      <xdr:rowOff>95250</xdr:rowOff>
    </xdr:from>
    <xdr:to>
      <xdr:col>14</xdr:col>
      <xdr:colOff>136071</xdr:colOff>
      <xdr:row>16</xdr:row>
      <xdr:rowOff>94225</xdr:rowOff>
    </xdr:to>
    <xdr:cxnSp macro="">
      <xdr:nvCxnSpPr>
        <xdr:cNvPr id="52" name="直線コネクタ 51">
          <a:extLst>
            <a:ext uri="{FF2B5EF4-FFF2-40B4-BE49-F238E27FC236}">
              <a16:creationId xmlns:a16="http://schemas.microsoft.com/office/drawing/2014/main" id="{00000000-0008-0000-0400-000034000000}"/>
            </a:ext>
          </a:extLst>
        </xdr:cNvPr>
        <xdr:cNvCxnSpPr>
          <a:stCxn id="36" idx="3"/>
        </xdr:cNvCxnSpPr>
      </xdr:nvCxnSpPr>
      <xdr:spPr>
        <a:xfrm flipV="1">
          <a:off x="7632812" y="3034393"/>
          <a:ext cx="1048545" cy="978689"/>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267346</xdr:colOff>
      <xdr:row>79</xdr:row>
      <xdr:rowOff>95251</xdr:rowOff>
    </xdr:from>
    <xdr:to>
      <xdr:col>14</xdr:col>
      <xdr:colOff>108857</xdr:colOff>
      <xdr:row>80</xdr:row>
      <xdr:rowOff>64610</xdr:rowOff>
    </xdr:to>
    <xdr:cxnSp macro="">
      <xdr:nvCxnSpPr>
        <xdr:cNvPr id="53" name="直線コネクタ 52">
          <a:extLst>
            <a:ext uri="{FF2B5EF4-FFF2-40B4-BE49-F238E27FC236}">
              <a16:creationId xmlns:a16="http://schemas.microsoft.com/office/drawing/2014/main" id="{00000000-0008-0000-0400-000035000000}"/>
            </a:ext>
          </a:extLst>
        </xdr:cNvPr>
        <xdr:cNvCxnSpPr>
          <a:stCxn id="39" idx="3"/>
        </xdr:cNvCxnSpPr>
      </xdr:nvCxnSpPr>
      <xdr:spPr>
        <a:xfrm flipV="1">
          <a:off x="8105060" y="18913930"/>
          <a:ext cx="549083" cy="214287"/>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340984</xdr:colOff>
      <xdr:row>120</xdr:row>
      <xdr:rowOff>108858</xdr:rowOff>
    </xdr:from>
    <xdr:to>
      <xdr:col>14</xdr:col>
      <xdr:colOff>95250</xdr:colOff>
      <xdr:row>123</xdr:row>
      <xdr:rowOff>159859</xdr:rowOff>
    </xdr:to>
    <xdr:cxnSp macro="">
      <xdr:nvCxnSpPr>
        <xdr:cNvPr id="54" name="直線コネクタ 53">
          <a:extLst>
            <a:ext uri="{FF2B5EF4-FFF2-40B4-BE49-F238E27FC236}">
              <a16:creationId xmlns:a16="http://schemas.microsoft.com/office/drawing/2014/main" id="{00000000-0008-0000-0400-000036000000}"/>
            </a:ext>
          </a:extLst>
        </xdr:cNvPr>
        <xdr:cNvCxnSpPr>
          <a:stCxn id="40" idx="3"/>
        </xdr:cNvCxnSpPr>
      </xdr:nvCxnSpPr>
      <xdr:spPr>
        <a:xfrm flipV="1">
          <a:off x="7498341" y="28765501"/>
          <a:ext cx="1142195" cy="785787"/>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329669</xdr:colOff>
      <xdr:row>133</xdr:row>
      <xdr:rowOff>108857</xdr:rowOff>
    </xdr:from>
    <xdr:to>
      <xdr:col>14</xdr:col>
      <xdr:colOff>81643</xdr:colOff>
      <xdr:row>134</xdr:row>
      <xdr:rowOff>103032</xdr:rowOff>
    </xdr:to>
    <xdr:cxnSp macro="">
      <xdr:nvCxnSpPr>
        <xdr:cNvPr id="55" name="直線コネクタ 54">
          <a:extLst>
            <a:ext uri="{FF2B5EF4-FFF2-40B4-BE49-F238E27FC236}">
              <a16:creationId xmlns:a16="http://schemas.microsoft.com/office/drawing/2014/main" id="{00000000-0008-0000-0400-000037000000}"/>
            </a:ext>
          </a:extLst>
        </xdr:cNvPr>
        <xdr:cNvCxnSpPr>
          <a:stCxn id="41" idx="3"/>
        </xdr:cNvCxnSpPr>
      </xdr:nvCxnSpPr>
      <xdr:spPr>
        <a:xfrm flipV="1">
          <a:off x="4765598" y="31745464"/>
          <a:ext cx="3861331" cy="239104"/>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326571</xdr:colOff>
      <xdr:row>137</xdr:row>
      <xdr:rowOff>122464</xdr:rowOff>
    </xdr:from>
    <xdr:to>
      <xdr:col>14</xdr:col>
      <xdr:colOff>81644</xdr:colOff>
      <xdr:row>138</xdr:row>
      <xdr:rowOff>108857</xdr:rowOff>
    </xdr:to>
    <xdr:cxnSp macro="">
      <xdr:nvCxnSpPr>
        <xdr:cNvPr id="56" name="直線コネクタ 55">
          <a:extLst>
            <a:ext uri="{FF2B5EF4-FFF2-40B4-BE49-F238E27FC236}">
              <a16:creationId xmlns:a16="http://schemas.microsoft.com/office/drawing/2014/main" id="{00000000-0008-0000-0400-000038000000}"/>
            </a:ext>
          </a:extLst>
        </xdr:cNvPr>
        <xdr:cNvCxnSpPr/>
      </xdr:nvCxnSpPr>
      <xdr:spPr>
        <a:xfrm flipV="1">
          <a:off x="4762500" y="32738785"/>
          <a:ext cx="3864430" cy="231322"/>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251228</xdr:colOff>
      <xdr:row>141</xdr:row>
      <xdr:rowOff>80620</xdr:rowOff>
    </xdr:from>
    <xdr:to>
      <xdr:col>14</xdr:col>
      <xdr:colOff>122464</xdr:colOff>
      <xdr:row>141</xdr:row>
      <xdr:rowOff>108857</xdr:rowOff>
    </xdr:to>
    <xdr:cxnSp macro="">
      <xdr:nvCxnSpPr>
        <xdr:cNvPr id="57" name="直線コネクタ 56">
          <a:extLst>
            <a:ext uri="{FF2B5EF4-FFF2-40B4-BE49-F238E27FC236}">
              <a16:creationId xmlns:a16="http://schemas.microsoft.com/office/drawing/2014/main" id="{00000000-0008-0000-0400-000039000000}"/>
            </a:ext>
          </a:extLst>
        </xdr:cNvPr>
        <xdr:cNvCxnSpPr>
          <a:stCxn id="43" idx="3"/>
        </xdr:cNvCxnSpPr>
      </xdr:nvCxnSpPr>
      <xdr:spPr>
        <a:xfrm>
          <a:off x="4006799" y="33676656"/>
          <a:ext cx="4660951" cy="28237"/>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251228</xdr:colOff>
      <xdr:row>142</xdr:row>
      <xdr:rowOff>202284</xdr:rowOff>
    </xdr:from>
    <xdr:to>
      <xdr:col>14</xdr:col>
      <xdr:colOff>122464</xdr:colOff>
      <xdr:row>145</xdr:row>
      <xdr:rowOff>81643</xdr:rowOff>
    </xdr:to>
    <xdr:cxnSp macro="">
      <xdr:nvCxnSpPr>
        <xdr:cNvPr id="58" name="直線コネクタ 57">
          <a:extLst>
            <a:ext uri="{FF2B5EF4-FFF2-40B4-BE49-F238E27FC236}">
              <a16:creationId xmlns:a16="http://schemas.microsoft.com/office/drawing/2014/main" id="{00000000-0008-0000-0400-00003A000000}"/>
            </a:ext>
          </a:extLst>
        </xdr:cNvPr>
        <xdr:cNvCxnSpPr>
          <a:stCxn id="44" idx="3"/>
        </xdr:cNvCxnSpPr>
      </xdr:nvCxnSpPr>
      <xdr:spPr>
        <a:xfrm>
          <a:off x="4006799" y="34043248"/>
          <a:ext cx="4660951" cy="614145"/>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176893</xdr:colOff>
      <xdr:row>170</xdr:row>
      <xdr:rowOff>86591</xdr:rowOff>
    </xdr:from>
    <xdr:to>
      <xdr:col>1</xdr:col>
      <xdr:colOff>450272</xdr:colOff>
      <xdr:row>172</xdr:row>
      <xdr:rowOff>108857</xdr:rowOff>
    </xdr:to>
    <xdr:cxnSp macro="">
      <xdr:nvCxnSpPr>
        <xdr:cNvPr id="59" name="直線コネクタ 58">
          <a:extLst>
            <a:ext uri="{FF2B5EF4-FFF2-40B4-BE49-F238E27FC236}">
              <a16:creationId xmlns:a16="http://schemas.microsoft.com/office/drawing/2014/main" id="{00000000-0008-0000-0400-00003B000000}"/>
            </a:ext>
          </a:extLst>
        </xdr:cNvPr>
        <xdr:cNvCxnSpPr/>
      </xdr:nvCxnSpPr>
      <xdr:spPr>
        <a:xfrm flipH="1">
          <a:off x="523257" y="40126227"/>
          <a:ext cx="273379" cy="507175"/>
        </a:xfrm>
        <a:prstGeom prst="line">
          <a:avLst/>
        </a:prstGeom>
        <a:ln>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225137</xdr:colOff>
      <xdr:row>170</xdr:row>
      <xdr:rowOff>103909</xdr:rowOff>
    </xdr:from>
    <xdr:to>
      <xdr:col>3</xdr:col>
      <xdr:colOff>640773</xdr:colOff>
      <xdr:row>172</xdr:row>
      <xdr:rowOff>173182</xdr:rowOff>
    </xdr:to>
    <xdr:cxnSp macro="">
      <xdr:nvCxnSpPr>
        <xdr:cNvPr id="60" name="直線コネクタ 59">
          <a:extLst>
            <a:ext uri="{FF2B5EF4-FFF2-40B4-BE49-F238E27FC236}">
              <a16:creationId xmlns:a16="http://schemas.microsoft.com/office/drawing/2014/main" id="{00000000-0008-0000-0400-00003C000000}"/>
            </a:ext>
          </a:extLst>
        </xdr:cNvPr>
        <xdr:cNvCxnSpPr/>
      </xdr:nvCxnSpPr>
      <xdr:spPr>
        <a:xfrm>
          <a:off x="1956955" y="40143545"/>
          <a:ext cx="415636" cy="554182"/>
        </a:xfrm>
        <a:prstGeom prst="line">
          <a:avLst/>
        </a:prstGeom>
        <a:ln>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48468</xdr:colOff>
      <xdr:row>166</xdr:row>
      <xdr:rowOff>121227</xdr:rowOff>
    </xdr:from>
    <xdr:to>
      <xdr:col>14</xdr:col>
      <xdr:colOff>69273</xdr:colOff>
      <xdr:row>166</xdr:row>
      <xdr:rowOff>172958</xdr:rowOff>
    </xdr:to>
    <xdr:cxnSp macro="">
      <xdr:nvCxnSpPr>
        <xdr:cNvPr id="62" name="直線コネクタ 61">
          <a:extLst>
            <a:ext uri="{FF2B5EF4-FFF2-40B4-BE49-F238E27FC236}">
              <a16:creationId xmlns:a16="http://schemas.microsoft.com/office/drawing/2014/main" id="{00000000-0008-0000-0400-00003E000000}"/>
            </a:ext>
          </a:extLst>
        </xdr:cNvPr>
        <xdr:cNvCxnSpPr>
          <a:stCxn id="46" idx="3"/>
        </xdr:cNvCxnSpPr>
      </xdr:nvCxnSpPr>
      <xdr:spPr>
        <a:xfrm flipV="1">
          <a:off x="7322104" y="39191045"/>
          <a:ext cx="1406260" cy="51731"/>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407929</xdr:colOff>
      <xdr:row>169</xdr:row>
      <xdr:rowOff>92406</xdr:rowOff>
    </xdr:from>
    <xdr:to>
      <xdr:col>14</xdr:col>
      <xdr:colOff>98961</xdr:colOff>
      <xdr:row>171</xdr:row>
      <xdr:rowOff>74221</xdr:rowOff>
    </xdr:to>
    <xdr:cxnSp macro="">
      <xdr:nvCxnSpPr>
        <xdr:cNvPr id="63" name="直線コネクタ 62">
          <a:extLst>
            <a:ext uri="{FF2B5EF4-FFF2-40B4-BE49-F238E27FC236}">
              <a16:creationId xmlns:a16="http://schemas.microsoft.com/office/drawing/2014/main" id="{00000000-0008-0000-0400-00003F000000}"/>
            </a:ext>
          </a:extLst>
        </xdr:cNvPr>
        <xdr:cNvCxnSpPr>
          <a:stCxn id="47" idx="3"/>
        </xdr:cNvCxnSpPr>
      </xdr:nvCxnSpPr>
      <xdr:spPr>
        <a:xfrm>
          <a:off x="7681565" y="39889588"/>
          <a:ext cx="1076487" cy="466724"/>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479960</xdr:colOff>
      <xdr:row>168</xdr:row>
      <xdr:rowOff>107621</xdr:rowOff>
    </xdr:from>
    <xdr:to>
      <xdr:col>3</xdr:col>
      <xdr:colOff>242455</xdr:colOff>
      <xdr:row>170</xdr:row>
      <xdr:rowOff>80407</xdr:rowOff>
    </xdr:to>
    <xdr:sp macro="" textlink="">
      <xdr:nvSpPr>
        <xdr:cNvPr id="64" name="正方形/長方形 63">
          <a:extLst>
            <a:ext uri="{FF2B5EF4-FFF2-40B4-BE49-F238E27FC236}">
              <a16:creationId xmlns:a16="http://schemas.microsoft.com/office/drawing/2014/main" id="{00000000-0008-0000-0400-000040000000}"/>
            </a:ext>
          </a:extLst>
        </xdr:cNvPr>
        <xdr:cNvSpPr/>
      </xdr:nvSpPr>
      <xdr:spPr>
        <a:xfrm>
          <a:off x="826324" y="39662348"/>
          <a:ext cx="1147949" cy="457695"/>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176893</xdr:colOff>
      <xdr:row>172</xdr:row>
      <xdr:rowOff>122463</xdr:rowOff>
    </xdr:from>
    <xdr:to>
      <xdr:col>3</xdr:col>
      <xdr:colOff>640773</xdr:colOff>
      <xdr:row>176</xdr:row>
      <xdr:rowOff>138545</xdr:rowOff>
    </xdr:to>
    <xdr:sp macro="" textlink="">
      <xdr:nvSpPr>
        <xdr:cNvPr id="65" name="正方形/長方形 64">
          <a:extLst>
            <a:ext uri="{FF2B5EF4-FFF2-40B4-BE49-F238E27FC236}">
              <a16:creationId xmlns:a16="http://schemas.microsoft.com/office/drawing/2014/main" id="{00000000-0008-0000-0400-000041000000}"/>
            </a:ext>
          </a:extLst>
        </xdr:cNvPr>
        <xdr:cNvSpPr/>
      </xdr:nvSpPr>
      <xdr:spPr>
        <a:xfrm>
          <a:off x="523257" y="40647008"/>
          <a:ext cx="1849334" cy="985901"/>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442049</xdr:colOff>
      <xdr:row>174</xdr:row>
      <xdr:rowOff>180383</xdr:rowOff>
    </xdr:from>
    <xdr:ext cx="517077" cy="252483"/>
    <xdr:sp macro="" textlink="">
      <xdr:nvSpPr>
        <xdr:cNvPr id="66" name="正方形/長方形 65">
          <a:extLst>
            <a:ext uri="{FF2B5EF4-FFF2-40B4-BE49-F238E27FC236}">
              <a16:creationId xmlns:a16="http://schemas.microsoft.com/office/drawing/2014/main" id="{00000000-0008-0000-0400-000042000000}"/>
            </a:ext>
          </a:extLst>
        </xdr:cNvPr>
        <xdr:cNvSpPr/>
      </xdr:nvSpPr>
      <xdr:spPr>
        <a:xfrm>
          <a:off x="2173867" y="41189838"/>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※12</a:t>
          </a:r>
          <a:endParaRPr lang="ja-JP" altLang="en-US" sz="1000" b="1" cap="none" spc="0">
            <a:ln w="22225">
              <a:noFill/>
              <a:prstDash val="solid"/>
            </a:ln>
            <a:solidFill>
              <a:schemeClr val="tx1"/>
            </a:solidFill>
            <a:effectLst/>
          </a:endParaRPr>
        </a:p>
      </xdr:txBody>
    </xdr:sp>
    <xdr:clientData/>
  </xdr:oneCellAnchor>
  <xdr:twoCellAnchor editAs="oneCell">
    <xdr:from>
      <xdr:col>14</xdr:col>
      <xdr:colOff>68036</xdr:colOff>
      <xdr:row>196</xdr:row>
      <xdr:rowOff>40823</xdr:rowOff>
    </xdr:from>
    <xdr:to>
      <xdr:col>17</xdr:col>
      <xdr:colOff>621847</xdr:colOff>
      <xdr:row>198</xdr:row>
      <xdr:rowOff>59872</xdr:rowOff>
    </xdr:to>
    <xdr:pic>
      <xdr:nvPicPr>
        <xdr:cNvPr id="67" name="図 66">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669111" y="49285073"/>
          <a:ext cx="2611211"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81643</xdr:colOff>
      <xdr:row>192</xdr:row>
      <xdr:rowOff>27214</xdr:rowOff>
    </xdr:from>
    <xdr:to>
      <xdr:col>17</xdr:col>
      <xdr:colOff>634093</xdr:colOff>
      <xdr:row>194</xdr:row>
      <xdr:rowOff>46263</xdr:rowOff>
    </xdr:to>
    <xdr:pic>
      <xdr:nvPicPr>
        <xdr:cNvPr id="68" name="図 67">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682718" y="48309439"/>
          <a:ext cx="2609850"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217721</xdr:colOff>
      <xdr:row>187</xdr:row>
      <xdr:rowOff>122464</xdr:rowOff>
    </xdr:from>
    <xdr:to>
      <xdr:col>14</xdr:col>
      <xdr:colOff>122464</xdr:colOff>
      <xdr:row>189</xdr:row>
      <xdr:rowOff>153457</xdr:rowOff>
    </xdr:to>
    <xdr:cxnSp macro="">
      <xdr:nvCxnSpPr>
        <xdr:cNvPr id="69" name="直線コネクタ 68">
          <a:extLst>
            <a:ext uri="{FF2B5EF4-FFF2-40B4-BE49-F238E27FC236}">
              <a16:creationId xmlns:a16="http://schemas.microsoft.com/office/drawing/2014/main" id="{00000000-0008-0000-0400-000045000000}"/>
            </a:ext>
          </a:extLst>
        </xdr:cNvPr>
        <xdr:cNvCxnSpPr>
          <a:stCxn id="48" idx="3"/>
        </xdr:cNvCxnSpPr>
      </xdr:nvCxnSpPr>
      <xdr:spPr>
        <a:xfrm flipV="1">
          <a:off x="8055435" y="44726678"/>
          <a:ext cx="612315" cy="520850"/>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136077</xdr:colOff>
      <xdr:row>216</xdr:row>
      <xdr:rowOff>71813</xdr:rowOff>
    </xdr:from>
    <xdr:to>
      <xdr:col>14</xdr:col>
      <xdr:colOff>163285</xdr:colOff>
      <xdr:row>216</xdr:row>
      <xdr:rowOff>122464</xdr:rowOff>
    </xdr:to>
    <xdr:cxnSp macro="">
      <xdr:nvCxnSpPr>
        <xdr:cNvPr id="70" name="直線コネクタ 69">
          <a:extLst>
            <a:ext uri="{FF2B5EF4-FFF2-40B4-BE49-F238E27FC236}">
              <a16:creationId xmlns:a16="http://schemas.microsoft.com/office/drawing/2014/main" id="{00000000-0008-0000-0400-000046000000}"/>
            </a:ext>
          </a:extLst>
        </xdr:cNvPr>
        <xdr:cNvCxnSpPr>
          <a:stCxn id="49" idx="3"/>
        </xdr:cNvCxnSpPr>
      </xdr:nvCxnSpPr>
      <xdr:spPr>
        <a:xfrm>
          <a:off x="7973791" y="51778956"/>
          <a:ext cx="734780" cy="50651"/>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114569</xdr:colOff>
      <xdr:row>39</xdr:row>
      <xdr:rowOff>40822</xdr:rowOff>
    </xdr:from>
    <xdr:to>
      <xdr:col>18</xdr:col>
      <xdr:colOff>146667</xdr:colOff>
      <xdr:row>43</xdr:row>
      <xdr:rowOff>54429</xdr:rowOff>
    </xdr:to>
    <xdr:pic>
      <xdr:nvPicPr>
        <xdr:cNvPr id="71" name="図 70">
          <a:extLst>
            <a:ext uri="{FF2B5EF4-FFF2-40B4-BE49-F238E27FC236}">
              <a16:creationId xmlns:a16="http://schemas.microsoft.com/office/drawing/2014/main" id="{00000000-0008-0000-0400-000047000000}"/>
            </a:ext>
          </a:extLst>
        </xdr:cNvPr>
        <xdr:cNvPicPr>
          <a:picLocks noChangeAspect="1"/>
        </xdr:cNvPicPr>
      </xdr:nvPicPr>
      <xdr:blipFill>
        <a:blip xmlns:r="http://schemas.openxmlformats.org/officeDocument/2006/relationships" r:embed="rId15"/>
        <a:stretch>
          <a:fillRect/>
        </a:stretch>
      </xdr:blipFill>
      <xdr:spPr>
        <a:xfrm>
          <a:off x="8363219" y="9156247"/>
          <a:ext cx="3127723" cy="966107"/>
        </a:xfrm>
        <a:prstGeom prst="rect">
          <a:avLst/>
        </a:prstGeom>
      </xdr:spPr>
    </xdr:pic>
    <xdr:clientData/>
  </xdr:twoCellAnchor>
  <xdr:twoCellAnchor>
    <xdr:from>
      <xdr:col>4</xdr:col>
      <xdr:colOff>503464</xdr:colOff>
      <xdr:row>53</xdr:row>
      <xdr:rowOff>231322</xdr:rowOff>
    </xdr:from>
    <xdr:to>
      <xdr:col>9</xdr:col>
      <xdr:colOff>24812</xdr:colOff>
      <xdr:row>56</xdr:row>
      <xdr:rowOff>136071</xdr:rowOff>
    </xdr:to>
    <xdr:sp macro="" textlink="">
      <xdr:nvSpPr>
        <xdr:cNvPr id="72" name="上カーブ矢印 71">
          <a:extLst>
            <a:ext uri="{FF2B5EF4-FFF2-40B4-BE49-F238E27FC236}">
              <a16:creationId xmlns:a16="http://schemas.microsoft.com/office/drawing/2014/main" id="{00000000-0008-0000-0400-000048000000}"/>
            </a:ext>
          </a:extLst>
        </xdr:cNvPr>
        <xdr:cNvSpPr/>
      </xdr:nvSpPr>
      <xdr:spPr>
        <a:xfrm>
          <a:off x="2913289" y="12680497"/>
          <a:ext cx="2950348" cy="619124"/>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577908</xdr:colOff>
      <xdr:row>38</xdr:row>
      <xdr:rowOff>122467</xdr:rowOff>
    </xdr:from>
    <xdr:to>
      <xdr:col>14</xdr:col>
      <xdr:colOff>136071</xdr:colOff>
      <xdr:row>39</xdr:row>
      <xdr:rowOff>51004</xdr:rowOff>
    </xdr:to>
    <xdr:cxnSp macro="">
      <xdr:nvCxnSpPr>
        <xdr:cNvPr id="74" name="直線コネクタ 73">
          <a:extLst>
            <a:ext uri="{FF2B5EF4-FFF2-40B4-BE49-F238E27FC236}">
              <a16:creationId xmlns:a16="http://schemas.microsoft.com/office/drawing/2014/main" id="{00000000-0008-0000-0400-00004A000000}"/>
            </a:ext>
          </a:extLst>
        </xdr:cNvPr>
        <xdr:cNvCxnSpPr>
          <a:stCxn id="38" idx="3"/>
        </xdr:cNvCxnSpPr>
      </xdr:nvCxnSpPr>
      <xdr:spPr>
        <a:xfrm flipV="1">
          <a:off x="7788333" y="8999767"/>
          <a:ext cx="948813" cy="166662"/>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625929</xdr:colOff>
      <xdr:row>103</xdr:row>
      <xdr:rowOff>108860</xdr:rowOff>
    </xdr:from>
    <xdr:to>
      <xdr:col>14</xdr:col>
      <xdr:colOff>122464</xdr:colOff>
      <xdr:row>106</xdr:row>
      <xdr:rowOff>13607</xdr:rowOff>
    </xdr:to>
    <xdr:cxnSp macro="">
      <xdr:nvCxnSpPr>
        <xdr:cNvPr id="81" name="直線コネクタ 80">
          <a:extLst>
            <a:ext uri="{FF2B5EF4-FFF2-40B4-BE49-F238E27FC236}">
              <a16:creationId xmlns:a16="http://schemas.microsoft.com/office/drawing/2014/main" id="{00000000-0008-0000-0400-000051000000}"/>
            </a:ext>
          </a:extLst>
        </xdr:cNvPr>
        <xdr:cNvCxnSpPr/>
      </xdr:nvCxnSpPr>
      <xdr:spPr>
        <a:xfrm flipV="1">
          <a:off x="7783286" y="24601717"/>
          <a:ext cx="884464" cy="639533"/>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340179</xdr:colOff>
      <xdr:row>151</xdr:row>
      <xdr:rowOff>149678</xdr:rowOff>
    </xdr:from>
    <xdr:to>
      <xdr:col>17</xdr:col>
      <xdr:colOff>625929</xdr:colOff>
      <xdr:row>153</xdr:row>
      <xdr:rowOff>95251</xdr:rowOff>
    </xdr:to>
    <xdr:sp macro="" textlink="">
      <xdr:nvSpPr>
        <xdr:cNvPr id="83" name="正方形/長方形 82">
          <a:extLst>
            <a:ext uri="{FF2B5EF4-FFF2-40B4-BE49-F238E27FC236}">
              <a16:creationId xmlns:a16="http://schemas.microsoft.com/office/drawing/2014/main" id="{00000000-0008-0000-0400-000053000000}"/>
            </a:ext>
          </a:extLst>
        </xdr:cNvPr>
        <xdr:cNvSpPr/>
      </xdr:nvSpPr>
      <xdr:spPr>
        <a:xfrm>
          <a:off x="8236404" y="38392553"/>
          <a:ext cx="3048000" cy="678998"/>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twoCellAnchor>
    <xdr:from>
      <xdr:col>12</xdr:col>
      <xdr:colOff>340179</xdr:colOff>
      <xdr:row>183</xdr:row>
      <xdr:rowOff>149679</xdr:rowOff>
    </xdr:from>
    <xdr:to>
      <xdr:col>17</xdr:col>
      <xdr:colOff>625929</xdr:colOff>
      <xdr:row>185</xdr:row>
      <xdr:rowOff>95251</xdr:rowOff>
    </xdr:to>
    <xdr:sp macro="" textlink="">
      <xdr:nvSpPr>
        <xdr:cNvPr id="84" name="正方形/長方形 83">
          <a:extLst>
            <a:ext uri="{FF2B5EF4-FFF2-40B4-BE49-F238E27FC236}">
              <a16:creationId xmlns:a16="http://schemas.microsoft.com/office/drawing/2014/main" id="{00000000-0008-0000-0400-000054000000}"/>
            </a:ext>
          </a:extLst>
        </xdr:cNvPr>
        <xdr:cNvSpPr/>
      </xdr:nvSpPr>
      <xdr:spPr>
        <a:xfrm>
          <a:off x="8236404" y="46041129"/>
          <a:ext cx="3048000" cy="659947"/>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oneCellAnchor>
    <xdr:from>
      <xdr:col>5</xdr:col>
      <xdr:colOff>285751</xdr:colOff>
      <xdr:row>104</xdr:row>
      <xdr:rowOff>122464</xdr:rowOff>
    </xdr:from>
    <xdr:ext cx="954108" cy="521425"/>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3360965" y="24860250"/>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②ー２</a:t>
          </a:r>
        </a:p>
      </xdr:txBody>
    </xdr:sp>
    <xdr:clientData/>
  </xdr:oneCellAnchor>
  <xdr:twoCellAnchor>
    <xdr:from>
      <xdr:col>6</xdr:col>
      <xdr:colOff>536864</xdr:colOff>
      <xdr:row>105</xdr:row>
      <xdr:rowOff>129888</xdr:rowOff>
    </xdr:from>
    <xdr:to>
      <xdr:col>11</xdr:col>
      <xdr:colOff>1</xdr:colOff>
      <xdr:row>107</xdr:row>
      <xdr:rowOff>75462</xdr:rowOff>
    </xdr:to>
    <xdr:sp macro="" textlink="">
      <xdr:nvSpPr>
        <xdr:cNvPr id="91" name="正方形/長方形 90">
          <a:extLst>
            <a:ext uri="{FF2B5EF4-FFF2-40B4-BE49-F238E27FC236}">
              <a16:creationId xmlns:a16="http://schemas.microsoft.com/office/drawing/2014/main" id="{00000000-0008-0000-0400-00005B000000}"/>
            </a:ext>
          </a:extLst>
        </xdr:cNvPr>
        <xdr:cNvSpPr/>
      </xdr:nvSpPr>
      <xdr:spPr>
        <a:xfrm>
          <a:off x="4346864" y="24825615"/>
          <a:ext cx="2926773" cy="43048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oneCellAnchor>
    <xdr:from>
      <xdr:col>9</xdr:col>
      <xdr:colOff>163285</xdr:colOff>
      <xdr:row>104</xdr:row>
      <xdr:rowOff>95248</xdr:rowOff>
    </xdr:from>
    <xdr:ext cx="954108" cy="521425"/>
    <xdr:sp macro="" textlink="">
      <xdr:nvSpPr>
        <xdr:cNvPr id="28" name="正方形/長方形 27">
          <a:extLst>
            <a:ext uri="{FF2B5EF4-FFF2-40B4-BE49-F238E27FC236}">
              <a16:creationId xmlns:a16="http://schemas.microsoft.com/office/drawing/2014/main" id="{00000000-0008-0000-0400-00001C000000}"/>
            </a:ext>
          </a:extLst>
        </xdr:cNvPr>
        <xdr:cNvSpPr/>
      </xdr:nvSpPr>
      <xdr:spPr>
        <a:xfrm>
          <a:off x="5959928" y="24833034"/>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②ー２</a:t>
          </a:r>
        </a:p>
      </xdr:txBody>
    </xdr:sp>
    <xdr:clientData/>
  </xdr:oneCellAnchor>
  <xdr:oneCellAnchor>
    <xdr:from>
      <xdr:col>11</xdr:col>
      <xdr:colOff>95250</xdr:colOff>
      <xdr:row>105</xdr:row>
      <xdr:rowOff>176893</xdr:rowOff>
    </xdr:from>
    <xdr:ext cx="517077" cy="252483"/>
    <xdr:sp macro="" textlink="">
      <xdr:nvSpPr>
        <xdr:cNvPr id="92" name="正方形/長方形 91">
          <a:extLst>
            <a:ext uri="{FF2B5EF4-FFF2-40B4-BE49-F238E27FC236}">
              <a16:creationId xmlns:a16="http://schemas.microsoft.com/office/drawing/2014/main" id="{00000000-0008-0000-0400-00005C000000}"/>
            </a:ext>
          </a:extLst>
        </xdr:cNvPr>
        <xdr:cNvSpPr/>
      </xdr:nvSpPr>
      <xdr:spPr>
        <a:xfrm>
          <a:off x="7252607" y="2515960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５</a:t>
          </a:r>
        </a:p>
      </xdr:txBody>
    </xdr:sp>
    <xdr:clientData/>
  </xdr:oneCellAnchor>
  <xdr:oneCellAnchor>
    <xdr:from>
      <xdr:col>11</xdr:col>
      <xdr:colOff>81644</xdr:colOff>
      <xdr:row>107</xdr:row>
      <xdr:rowOff>54430</xdr:rowOff>
    </xdr:from>
    <xdr:ext cx="517077" cy="252483"/>
    <xdr:sp macro="" textlink="">
      <xdr:nvSpPr>
        <xdr:cNvPr id="95" name="正方形/長方形 94">
          <a:extLst>
            <a:ext uri="{FF2B5EF4-FFF2-40B4-BE49-F238E27FC236}">
              <a16:creationId xmlns:a16="http://schemas.microsoft.com/office/drawing/2014/main" id="{00000000-0008-0000-0400-00005F000000}"/>
            </a:ext>
          </a:extLst>
        </xdr:cNvPr>
        <xdr:cNvSpPr/>
      </xdr:nvSpPr>
      <xdr:spPr>
        <a:xfrm>
          <a:off x="7239001" y="25527001"/>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６</a:t>
          </a:r>
        </a:p>
      </xdr:txBody>
    </xdr:sp>
    <xdr:clientData/>
  </xdr:oneCellAnchor>
  <xdr:twoCellAnchor>
    <xdr:from>
      <xdr:col>11</xdr:col>
      <xdr:colOff>598721</xdr:colOff>
      <xdr:row>107</xdr:row>
      <xdr:rowOff>136073</xdr:rowOff>
    </xdr:from>
    <xdr:to>
      <xdr:col>14</xdr:col>
      <xdr:colOff>122461</xdr:colOff>
      <xdr:row>107</xdr:row>
      <xdr:rowOff>180672</xdr:rowOff>
    </xdr:to>
    <xdr:cxnSp macro="">
      <xdr:nvCxnSpPr>
        <xdr:cNvPr id="96" name="直線コネクタ 95">
          <a:extLst>
            <a:ext uri="{FF2B5EF4-FFF2-40B4-BE49-F238E27FC236}">
              <a16:creationId xmlns:a16="http://schemas.microsoft.com/office/drawing/2014/main" id="{00000000-0008-0000-0400-000060000000}"/>
            </a:ext>
          </a:extLst>
        </xdr:cNvPr>
        <xdr:cNvCxnSpPr>
          <a:stCxn id="95" idx="3"/>
        </xdr:cNvCxnSpPr>
      </xdr:nvCxnSpPr>
      <xdr:spPr>
        <a:xfrm flipV="1">
          <a:off x="7756078" y="25608644"/>
          <a:ext cx="911669" cy="44599"/>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340179</xdr:colOff>
      <xdr:row>151</xdr:row>
      <xdr:rowOff>27214</xdr:rowOff>
    </xdr:from>
    <xdr:to>
      <xdr:col>17</xdr:col>
      <xdr:colOff>625929</xdr:colOff>
      <xdr:row>153</xdr:row>
      <xdr:rowOff>190500</xdr:rowOff>
    </xdr:to>
    <xdr:sp macro="" textlink="">
      <xdr:nvSpPr>
        <xdr:cNvPr id="99" name="正方形/長方形 98">
          <a:extLst>
            <a:ext uri="{FF2B5EF4-FFF2-40B4-BE49-F238E27FC236}">
              <a16:creationId xmlns:a16="http://schemas.microsoft.com/office/drawing/2014/main" id="{00000000-0008-0000-0400-000063000000}"/>
            </a:ext>
          </a:extLst>
        </xdr:cNvPr>
        <xdr:cNvSpPr/>
      </xdr:nvSpPr>
      <xdr:spPr>
        <a:xfrm>
          <a:off x="8236404" y="48776164"/>
          <a:ext cx="3048000" cy="649061"/>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twoCellAnchor>
    <xdr:from>
      <xdr:col>12</xdr:col>
      <xdr:colOff>340179</xdr:colOff>
      <xdr:row>183</xdr:row>
      <xdr:rowOff>40822</xdr:rowOff>
    </xdr:from>
    <xdr:to>
      <xdr:col>17</xdr:col>
      <xdr:colOff>625929</xdr:colOff>
      <xdr:row>185</xdr:row>
      <xdr:rowOff>204107</xdr:rowOff>
    </xdr:to>
    <xdr:sp macro="" textlink="">
      <xdr:nvSpPr>
        <xdr:cNvPr id="100" name="正方形/長方形 99">
          <a:extLst>
            <a:ext uri="{FF2B5EF4-FFF2-40B4-BE49-F238E27FC236}">
              <a16:creationId xmlns:a16="http://schemas.microsoft.com/office/drawing/2014/main" id="{00000000-0008-0000-0400-000064000000}"/>
            </a:ext>
          </a:extLst>
        </xdr:cNvPr>
        <xdr:cNvSpPr/>
      </xdr:nvSpPr>
      <xdr:spPr>
        <a:xfrm>
          <a:off x="8236404" y="56190697"/>
          <a:ext cx="3048000" cy="639535"/>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twoCellAnchor>
    <xdr:from>
      <xdr:col>12</xdr:col>
      <xdr:colOff>340179</xdr:colOff>
      <xdr:row>183</xdr:row>
      <xdr:rowOff>27214</xdr:rowOff>
    </xdr:from>
    <xdr:to>
      <xdr:col>17</xdr:col>
      <xdr:colOff>625929</xdr:colOff>
      <xdr:row>185</xdr:row>
      <xdr:rowOff>190500</xdr:rowOff>
    </xdr:to>
    <xdr:sp macro="" textlink="">
      <xdr:nvSpPr>
        <xdr:cNvPr id="101" name="正方形/長方形 100">
          <a:extLst>
            <a:ext uri="{FF2B5EF4-FFF2-40B4-BE49-F238E27FC236}">
              <a16:creationId xmlns:a16="http://schemas.microsoft.com/office/drawing/2014/main" id="{00000000-0008-0000-0400-000065000000}"/>
            </a:ext>
          </a:extLst>
        </xdr:cNvPr>
        <xdr:cNvSpPr/>
      </xdr:nvSpPr>
      <xdr:spPr>
        <a:xfrm>
          <a:off x="8236404" y="56177089"/>
          <a:ext cx="3048000" cy="639536"/>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BR33"/>
  <sheetViews>
    <sheetView showGridLines="0" view="pageBreakPreview" zoomScale="115" zoomScaleNormal="160" zoomScaleSheetLayoutView="115" workbookViewId="0">
      <selection sqref="A1:S1"/>
    </sheetView>
  </sheetViews>
  <sheetFormatPr defaultColWidth="2.25" defaultRowHeight="13.5" customHeight="1"/>
  <cols>
    <col min="1" max="6" width="3.125" style="193" customWidth="1"/>
    <col min="7" max="14" width="3.125" style="72" customWidth="1"/>
    <col min="15" max="15" width="3.125" style="78" customWidth="1"/>
    <col min="16" max="22" width="3.125" style="193" customWidth="1"/>
    <col min="23" max="29" width="3.125" style="72" customWidth="1"/>
    <col min="30" max="36" width="3.125" style="74" customWidth="1"/>
    <col min="37" max="38" width="2.25" style="72" hidden="1" customWidth="1"/>
    <col min="39" max="39" width="18.5" style="72" hidden="1" customWidth="1"/>
    <col min="40" max="70" width="2.25" style="72" hidden="1" customWidth="1"/>
    <col min="71" max="71" width="0" style="72" hidden="1" customWidth="1"/>
    <col min="72" max="16384" width="2.25" style="72"/>
  </cols>
  <sheetData>
    <row r="1" spans="1:40" ht="30" customHeight="1" thickBot="1">
      <c r="A1" s="431" t="s">
        <v>91</v>
      </c>
      <c r="B1" s="431"/>
      <c r="C1" s="431"/>
      <c r="D1" s="431"/>
      <c r="E1" s="431"/>
      <c r="F1" s="431"/>
      <c r="G1" s="431"/>
      <c r="H1" s="431"/>
      <c r="I1" s="431"/>
      <c r="J1" s="431"/>
      <c r="K1" s="431"/>
      <c r="L1" s="431"/>
      <c r="M1" s="431"/>
      <c r="N1" s="431"/>
      <c r="O1" s="431"/>
      <c r="P1" s="431"/>
      <c r="Q1" s="431"/>
      <c r="R1" s="431"/>
      <c r="S1" s="431"/>
      <c r="U1" s="436" t="s">
        <v>154</v>
      </c>
      <c r="V1" s="437"/>
      <c r="W1" s="437"/>
      <c r="X1" s="437"/>
      <c r="Y1" s="437"/>
      <c r="Z1" s="437"/>
      <c r="AA1" s="437"/>
      <c r="AB1" s="437"/>
      <c r="AC1" s="437"/>
      <c r="AD1" s="437"/>
      <c r="AE1" s="437"/>
      <c r="AF1" s="437"/>
      <c r="AG1" s="437"/>
      <c r="AH1" s="437"/>
      <c r="AI1" s="438"/>
    </row>
    <row r="2" spans="1:40" ht="24.95" customHeight="1">
      <c r="B2" s="432" t="s">
        <v>240</v>
      </c>
      <c r="C2" s="433"/>
      <c r="D2" s="433"/>
      <c r="E2" s="433"/>
      <c r="F2" s="433"/>
      <c r="G2" s="433"/>
      <c r="H2" s="433"/>
      <c r="I2" s="433"/>
      <c r="J2" s="433"/>
      <c r="K2" s="433"/>
      <c r="L2" s="433"/>
      <c r="M2" s="433"/>
      <c r="N2" s="433"/>
      <c r="O2" s="433"/>
      <c r="P2" s="433"/>
      <c r="Q2" s="433"/>
      <c r="R2" s="433"/>
      <c r="S2" s="194"/>
      <c r="U2" s="432" t="s">
        <v>156</v>
      </c>
      <c r="V2" s="433"/>
      <c r="W2" s="433"/>
      <c r="X2" s="433"/>
      <c r="Y2" s="433"/>
      <c r="Z2" s="433"/>
      <c r="AA2" s="433"/>
      <c r="AB2" s="433"/>
      <c r="AC2" s="433"/>
      <c r="AD2" s="433"/>
      <c r="AE2" s="433"/>
      <c r="AF2" s="433"/>
      <c r="AG2" s="433"/>
      <c r="AH2" s="433"/>
      <c r="AI2" s="433"/>
      <c r="AJ2" s="195"/>
    </row>
    <row r="3" spans="1:40" ht="24.95" customHeight="1">
      <c r="B3" s="433"/>
      <c r="C3" s="433"/>
      <c r="D3" s="433"/>
      <c r="E3" s="433"/>
      <c r="F3" s="433"/>
      <c r="G3" s="433"/>
      <c r="H3" s="433"/>
      <c r="I3" s="433"/>
      <c r="J3" s="433"/>
      <c r="K3" s="433"/>
      <c r="L3" s="433"/>
      <c r="M3" s="433"/>
      <c r="N3" s="433"/>
      <c r="O3" s="433"/>
      <c r="P3" s="433"/>
      <c r="Q3" s="433"/>
      <c r="R3" s="433"/>
      <c r="S3" s="194"/>
      <c r="U3" s="433"/>
      <c r="V3" s="433"/>
      <c r="W3" s="433"/>
      <c r="X3" s="433"/>
      <c r="Y3" s="433"/>
      <c r="Z3" s="433"/>
      <c r="AA3" s="433"/>
      <c r="AB3" s="433"/>
      <c r="AC3" s="433"/>
      <c r="AD3" s="433"/>
      <c r="AE3" s="433"/>
      <c r="AF3" s="433"/>
      <c r="AG3" s="433"/>
      <c r="AH3" s="433"/>
      <c r="AI3" s="433"/>
      <c r="AJ3" s="195"/>
    </row>
    <row r="4" spans="1:40" ht="6" customHeight="1" thickBot="1">
      <c r="A4" s="195"/>
      <c r="B4" s="195"/>
      <c r="C4" s="195"/>
      <c r="D4" s="195"/>
      <c r="E4" s="195"/>
      <c r="F4" s="195"/>
      <c r="G4" s="195"/>
      <c r="H4" s="195"/>
      <c r="I4" s="195"/>
      <c r="J4" s="195"/>
      <c r="K4" s="195"/>
      <c r="L4" s="195"/>
      <c r="M4" s="195"/>
      <c r="N4" s="195"/>
      <c r="O4" s="195"/>
      <c r="P4" s="195"/>
      <c r="Q4" s="195"/>
      <c r="R4" s="195"/>
      <c r="S4" s="194"/>
      <c r="U4" s="195"/>
      <c r="V4" s="195"/>
      <c r="W4" s="195"/>
      <c r="X4" s="195"/>
      <c r="Y4" s="195"/>
      <c r="Z4" s="195"/>
      <c r="AA4" s="195"/>
      <c r="AB4" s="195"/>
      <c r="AC4" s="195"/>
      <c r="AD4" s="195"/>
      <c r="AE4" s="195"/>
      <c r="AF4" s="195"/>
      <c r="AG4" s="195"/>
      <c r="AH4" s="195"/>
      <c r="AI4" s="195"/>
      <c r="AJ4" s="195"/>
    </row>
    <row r="5" spans="1:40" ht="14.85" customHeight="1">
      <c r="A5" s="434" t="s">
        <v>92</v>
      </c>
      <c r="B5" s="388"/>
      <c r="C5" s="388"/>
      <c r="D5" s="388"/>
      <c r="E5" s="358"/>
      <c r="F5" s="348"/>
      <c r="G5" s="414"/>
      <c r="H5" s="414"/>
      <c r="I5" s="414"/>
      <c r="J5" s="414"/>
      <c r="K5" s="414"/>
      <c r="L5" s="414"/>
      <c r="M5" s="414"/>
      <c r="N5" s="414"/>
      <c r="O5" s="415"/>
      <c r="P5" s="385" t="str">
        <f>IF(F5="","未入力","OK")</f>
        <v>未入力</v>
      </c>
      <c r="Q5" s="386"/>
      <c r="R5" s="196"/>
      <c r="S5" s="406">
        <f>IF(P5="OK",0,1)</f>
        <v>1</v>
      </c>
      <c r="U5" s="388" t="s">
        <v>93</v>
      </c>
      <c r="V5" s="388"/>
      <c r="W5" s="388"/>
      <c r="X5" s="388"/>
      <c r="Y5" s="358"/>
      <c r="Z5" s="435"/>
      <c r="AA5" s="426"/>
      <c r="AB5" s="426"/>
      <c r="AC5" s="426"/>
      <c r="AD5" s="426"/>
      <c r="AE5" s="427"/>
      <c r="AF5" s="354" t="str">
        <f>IF(Z5="","未入力","OK")</f>
        <v>未入力</v>
      </c>
      <c r="AG5" s="355"/>
      <c r="AH5" s="337"/>
      <c r="AI5" s="337"/>
      <c r="AJ5" s="347">
        <f>IF(AF5="OK",0,1)</f>
        <v>1</v>
      </c>
      <c r="AL5" s="72" t="s">
        <v>138</v>
      </c>
      <c r="AN5" s="72" t="s">
        <v>23</v>
      </c>
    </row>
    <row r="6" spans="1:40" ht="14.85" customHeight="1" thickBot="1">
      <c r="A6" s="388"/>
      <c r="B6" s="388"/>
      <c r="C6" s="388"/>
      <c r="D6" s="388"/>
      <c r="E6" s="358"/>
      <c r="F6" s="416"/>
      <c r="G6" s="417"/>
      <c r="H6" s="417"/>
      <c r="I6" s="417"/>
      <c r="J6" s="417"/>
      <c r="K6" s="417"/>
      <c r="L6" s="417"/>
      <c r="M6" s="417"/>
      <c r="N6" s="417"/>
      <c r="O6" s="418"/>
      <c r="P6" s="385"/>
      <c r="Q6" s="386"/>
      <c r="R6" s="196"/>
      <c r="S6" s="406"/>
      <c r="U6" s="388"/>
      <c r="V6" s="388"/>
      <c r="W6" s="388"/>
      <c r="X6" s="388"/>
      <c r="Y6" s="358"/>
      <c r="Z6" s="428"/>
      <c r="AA6" s="429"/>
      <c r="AB6" s="429"/>
      <c r="AC6" s="429"/>
      <c r="AD6" s="429"/>
      <c r="AE6" s="430"/>
      <c r="AF6" s="354"/>
      <c r="AG6" s="355"/>
      <c r="AH6" s="337"/>
      <c r="AI6" s="337"/>
      <c r="AJ6" s="347"/>
      <c r="AL6" s="72" t="s">
        <v>94</v>
      </c>
      <c r="AN6" s="72" t="s">
        <v>95</v>
      </c>
    </row>
    <row r="7" spans="1:40" ht="14.85" customHeight="1">
      <c r="A7" s="388" t="s">
        <v>96</v>
      </c>
      <c r="B7" s="388"/>
      <c r="C7" s="388"/>
      <c r="D7" s="388"/>
      <c r="E7" s="358"/>
      <c r="F7" s="425"/>
      <c r="G7" s="426"/>
      <c r="H7" s="426"/>
      <c r="I7" s="426"/>
      <c r="J7" s="426"/>
      <c r="K7" s="426"/>
      <c r="L7" s="426"/>
      <c r="M7" s="426"/>
      <c r="N7" s="426"/>
      <c r="O7" s="427"/>
      <c r="P7" s="385" t="str">
        <f>IF(F7="","未入力","OK")</f>
        <v>未入力</v>
      </c>
      <c r="Q7" s="386"/>
      <c r="R7" s="196"/>
      <c r="S7" s="406">
        <f>IF(P7="OK",0,1)</f>
        <v>1</v>
      </c>
      <c r="U7" s="357" t="s">
        <v>139</v>
      </c>
      <c r="V7" s="357"/>
      <c r="W7" s="357"/>
      <c r="X7" s="357"/>
      <c r="Y7" s="358"/>
      <c r="Z7" s="348"/>
      <c r="AA7" s="349"/>
      <c r="AB7" s="349"/>
      <c r="AC7" s="349"/>
      <c r="AD7" s="349"/>
      <c r="AE7" s="350"/>
      <c r="AF7" s="354" t="str">
        <f>IF(Z5="辞退（短縮卒業・修了）","OK",IF(Z7="","未入力","OK"))</f>
        <v>未入力</v>
      </c>
      <c r="AG7" s="355"/>
      <c r="AH7" s="337"/>
      <c r="AI7" s="337"/>
      <c r="AJ7" s="347">
        <f>IF(AF7="OK",0,1)</f>
        <v>1</v>
      </c>
      <c r="AN7" s="72" t="s">
        <v>25</v>
      </c>
    </row>
    <row r="8" spans="1:40" ht="14.85" customHeight="1" thickBot="1">
      <c r="A8" s="388"/>
      <c r="B8" s="388"/>
      <c r="C8" s="388"/>
      <c r="D8" s="388"/>
      <c r="E8" s="358"/>
      <c r="F8" s="428"/>
      <c r="G8" s="429"/>
      <c r="H8" s="429"/>
      <c r="I8" s="429"/>
      <c r="J8" s="429"/>
      <c r="K8" s="429"/>
      <c r="L8" s="429"/>
      <c r="M8" s="429"/>
      <c r="N8" s="429"/>
      <c r="O8" s="430"/>
      <c r="P8" s="385"/>
      <c r="Q8" s="386"/>
      <c r="R8" s="196"/>
      <c r="S8" s="387"/>
      <c r="T8" s="198"/>
      <c r="U8" s="357"/>
      <c r="V8" s="357"/>
      <c r="W8" s="357"/>
      <c r="X8" s="357"/>
      <c r="Y8" s="358"/>
      <c r="Z8" s="351"/>
      <c r="AA8" s="352"/>
      <c r="AB8" s="352"/>
      <c r="AC8" s="352"/>
      <c r="AD8" s="352"/>
      <c r="AE8" s="353"/>
      <c r="AF8" s="354"/>
      <c r="AG8" s="355"/>
      <c r="AH8" s="337"/>
      <c r="AI8" s="337"/>
      <c r="AJ8" s="347"/>
      <c r="AN8" s="72" t="s">
        <v>26</v>
      </c>
    </row>
    <row r="9" spans="1:40" ht="14.85" customHeight="1">
      <c r="A9" s="388" t="s">
        <v>97</v>
      </c>
      <c r="B9" s="388"/>
      <c r="C9" s="388"/>
      <c r="D9" s="388"/>
      <c r="E9" s="358"/>
      <c r="F9" s="425"/>
      <c r="G9" s="426"/>
      <c r="H9" s="426"/>
      <c r="I9" s="426"/>
      <c r="J9" s="426"/>
      <c r="K9" s="426"/>
      <c r="L9" s="426"/>
      <c r="M9" s="426"/>
      <c r="N9" s="426"/>
      <c r="O9" s="427"/>
      <c r="P9" s="385" t="str">
        <f>IF(F9="","未入力","OK")</f>
        <v>未入力</v>
      </c>
      <c r="Q9" s="386"/>
      <c r="R9" s="196"/>
      <c r="S9" s="387">
        <f>IF(P9="OK",0,1)</f>
        <v>1</v>
      </c>
      <c r="T9" s="198"/>
      <c r="U9" s="356" t="s">
        <v>151</v>
      </c>
      <c r="V9" s="357"/>
      <c r="W9" s="357"/>
      <c r="X9" s="357"/>
      <c r="Y9" s="358"/>
      <c r="Z9" s="359"/>
      <c r="AA9" s="360"/>
      <c r="AB9" s="360"/>
      <c r="AC9" s="360"/>
      <c r="AD9" s="360"/>
      <c r="AE9" s="361"/>
      <c r="AF9" s="365" t="s">
        <v>152</v>
      </c>
      <c r="AG9" s="366"/>
    </row>
    <row r="10" spans="1:40" ht="14.85" customHeight="1" thickBot="1">
      <c r="A10" s="388"/>
      <c r="B10" s="388"/>
      <c r="C10" s="388"/>
      <c r="D10" s="388"/>
      <c r="E10" s="358"/>
      <c r="F10" s="428"/>
      <c r="G10" s="429"/>
      <c r="H10" s="429"/>
      <c r="I10" s="429"/>
      <c r="J10" s="429"/>
      <c r="K10" s="429"/>
      <c r="L10" s="429"/>
      <c r="M10" s="429"/>
      <c r="N10" s="429"/>
      <c r="O10" s="430"/>
      <c r="P10" s="385"/>
      <c r="Q10" s="386"/>
      <c r="R10" s="196"/>
      <c r="S10" s="387"/>
      <c r="T10" s="198"/>
      <c r="U10" s="357"/>
      <c r="V10" s="357"/>
      <c r="W10" s="357"/>
      <c r="X10" s="357"/>
      <c r="Y10" s="358"/>
      <c r="Z10" s="362"/>
      <c r="AA10" s="363"/>
      <c r="AB10" s="363"/>
      <c r="AC10" s="363"/>
      <c r="AD10" s="363"/>
      <c r="AE10" s="364"/>
      <c r="AF10" s="365"/>
      <c r="AG10" s="366"/>
    </row>
    <row r="11" spans="1:40" ht="14.85" customHeight="1">
      <c r="A11" s="357" t="s">
        <v>98</v>
      </c>
      <c r="B11" s="357"/>
      <c r="C11" s="357"/>
      <c r="D11" s="357"/>
      <c r="E11" s="358"/>
      <c r="F11" s="419"/>
      <c r="G11" s="420"/>
      <c r="H11" s="420"/>
      <c r="I11" s="420"/>
      <c r="J11" s="420"/>
      <c r="K11" s="420"/>
      <c r="L11" s="420"/>
      <c r="M11" s="420"/>
      <c r="N11" s="420"/>
      <c r="O11" s="421"/>
      <c r="P11" s="385" t="str">
        <f>IF(F11="","未入力","OK")</f>
        <v>未入力</v>
      </c>
      <c r="Q11" s="386"/>
      <c r="R11" s="196"/>
      <c r="S11" s="387">
        <f>IF(P11="OK",0,1)</f>
        <v>1</v>
      </c>
      <c r="T11" s="198"/>
      <c r="U11" s="200"/>
      <c r="V11" s="200"/>
      <c r="W11" s="200"/>
      <c r="X11" s="200"/>
      <c r="Y11" s="200"/>
      <c r="Z11" s="200"/>
      <c r="AA11" s="201"/>
      <c r="AB11" s="201"/>
      <c r="AC11" s="201"/>
      <c r="AD11" s="201"/>
      <c r="AE11" s="201"/>
      <c r="AF11" s="201"/>
      <c r="AG11" s="201"/>
      <c r="AH11" s="201"/>
      <c r="AI11" s="201"/>
      <c r="AJ11" s="201"/>
    </row>
    <row r="12" spans="1:40" ht="14.85" customHeight="1" thickBot="1">
      <c r="A12" s="357"/>
      <c r="B12" s="357"/>
      <c r="C12" s="357"/>
      <c r="D12" s="357"/>
      <c r="E12" s="358"/>
      <c r="F12" s="422"/>
      <c r="G12" s="423"/>
      <c r="H12" s="423"/>
      <c r="I12" s="423"/>
      <c r="J12" s="423"/>
      <c r="K12" s="423"/>
      <c r="L12" s="423"/>
      <c r="M12" s="423"/>
      <c r="N12" s="423"/>
      <c r="O12" s="424"/>
      <c r="P12" s="385"/>
      <c r="Q12" s="386"/>
      <c r="R12" s="196"/>
      <c r="S12" s="387"/>
      <c r="T12" s="198"/>
      <c r="U12" s="200"/>
      <c r="V12" s="200"/>
      <c r="W12" s="200"/>
      <c r="X12" s="200"/>
      <c r="Y12" s="200"/>
      <c r="Z12" s="200"/>
      <c r="AA12" s="201"/>
      <c r="AB12" s="201"/>
      <c r="AC12" s="201"/>
      <c r="AD12" s="201"/>
      <c r="AE12" s="201"/>
      <c r="AF12" s="201"/>
      <c r="AG12" s="201"/>
      <c r="AH12" s="201"/>
      <c r="AI12" s="201"/>
      <c r="AJ12" s="201"/>
    </row>
    <row r="13" spans="1:40" ht="14.85" customHeight="1">
      <c r="A13" s="413" t="s">
        <v>99</v>
      </c>
      <c r="B13" s="357"/>
      <c r="C13" s="357"/>
      <c r="D13" s="357"/>
      <c r="E13" s="358"/>
      <c r="F13" s="348"/>
      <c r="G13" s="414"/>
      <c r="H13" s="414"/>
      <c r="I13" s="414"/>
      <c r="J13" s="414"/>
      <c r="K13" s="414"/>
      <c r="L13" s="414"/>
      <c r="M13" s="414"/>
      <c r="N13" s="414"/>
      <c r="O13" s="415"/>
      <c r="P13" s="385" t="str">
        <f>IF(F13="","未入力","OK")</f>
        <v>未入力</v>
      </c>
      <c r="Q13" s="386"/>
      <c r="R13" s="196"/>
      <c r="S13" s="387">
        <f>IF(P13="OK",0,1)</f>
        <v>1</v>
      </c>
      <c r="T13" s="198"/>
      <c r="U13" s="202"/>
      <c r="V13" s="202"/>
      <c r="W13" s="202"/>
      <c r="X13" s="202"/>
      <c r="Y13" s="202"/>
      <c r="Z13" s="202"/>
      <c r="AA13" s="203"/>
      <c r="AB13" s="203"/>
      <c r="AC13" s="203"/>
      <c r="AD13" s="203"/>
      <c r="AE13" s="203"/>
      <c r="AF13" s="203"/>
      <c r="AG13" s="33"/>
      <c r="AH13" s="33"/>
      <c r="AI13" s="33"/>
      <c r="AJ13" s="201"/>
    </row>
    <row r="14" spans="1:40" ht="14.85" customHeight="1" thickBot="1">
      <c r="A14" s="357"/>
      <c r="B14" s="357"/>
      <c r="C14" s="357"/>
      <c r="D14" s="357"/>
      <c r="E14" s="358"/>
      <c r="F14" s="416"/>
      <c r="G14" s="417"/>
      <c r="H14" s="417"/>
      <c r="I14" s="417"/>
      <c r="J14" s="417"/>
      <c r="K14" s="417"/>
      <c r="L14" s="417"/>
      <c r="M14" s="417"/>
      <c r="N14" s="417"/>
      <c r="O14" s="418"/>
      <c r="P14" s="385"/>
      <c r="Q14" s="386"/>
      <c r="R14" s="196"/>
      <c r="S14" s="387"/>
      <c r="T14" s="198"/>
      <c r="U14" s="202"/>
      <c r="V14" s="202"/>
      <c r="W14" s="200"/>
      <c r="X14" s="200"/>
      <c r="Y14" s="200"/>
      <c r="Z14" s="200"/>
      <c r="AA14" s="204"/>
      <c r="AB14" s="204"/>
      <c r="AC14" s="205"/>
      <c r="AD14" s="205"/>
      <c r="AE14" s="205"/>
      <c r="AF14" s="205"/>
      <c r="AG14" s="201"/>
      <c r="AH14" s="201"/>
      <c r="AI14" s="201"/>
      <c r="AJ14" s="200"/>
    </row>
    <row r="15" spans="1:40" ht="14.85" customHeight="1">
      <c r="A15" s="388" t="s">
        <v>100</v>
      </c>
      <c r="B15" s="388"/>
      <c r="C15" s="388"/>
      <c r="D15" s="388"/>
      <c r="E15" s="358"/>
      <c r="F15" s="408"/>
      <c r="G15" s="349"/>
      <c r="H15" s="349"/>
      <c r="I15" s="349"/>
      <c r="J15" s="349"/>
      <c r="K15" s="349"/>
      <c r="L15" s="349"/>
      <c r="M15" s="349"/>
      <c r="N15" s="349"/>
      <c r="O15" s="350"/>
      <c r="P15" s="385" t="str">
        <f>IF(F15="","未入力","OK")</f>
        <v>未入力</v>
      </c>
      <c r="Q15" s="386"/>
      <c r="R15" s="196"/>
      <c r="S15" s="387">
        <f>IF(P15="OK",0,1)</f>
        <v>1</v>
      </c>
      <c r="T15" s="198"/>
      <c r="U15" s="202"/>
      <c r="V15" s="202"/>
      <c r="W15" s="200"/>
      <c r="X15" s="200"/>
      <c r="Y15" s="200"/>
      <c r="Z15" s="200"/>
      <c r="AA15" s="204"/>
      <c r="AB15" s="204"/>
      <c r="AC15" s="205"/>
      <c r="AD15" s="205"/>
      <c r="AE15" s="205"/>
      <c r="AF15" s="205"/>
      <c r="AG15" s="201"/>
      <c r="AH15" s="201"/>
      <c r="AI15" s="201"/>
      <c r="AJ15" s="200"/>
    </row>
    <row r="16" spans="1:40" ht="14.85" customHeight="1" thickBot="1">
      <c r="A16" s="388"/>
      <c r="B16" s="388"/>
      <c r="C16" s="388"/>
      <c r="D16" s="388"/>
      <c r="E16" s="358"/>
      <c r="F16" s="351"/>
      <c r="G16" s="352"/>
      <c r="H16" s="352"/>
      <c r="I16" s="352"/>
      <c r="J16" s="352"/>
      <c r="K16" s="352"/>
      <c r="L16" s="352"/>
      <c r="M16" s="352"/>
      <c r="N16" s="352"/>
      <c r="O16" s="353"/>
      <c r="P16" s="385"/>
      <c r="Q16" s="386"/>
      <c r="R16" s="196"/>
      <c r="S16" s="387"/>
      <c r="T16" s="198"/>
      <c r="U16" s="202"/>
      <c r="V16" s="202"/>
      <c r="W16" s="33"/>
      <c r="X16" s="33"/>
      <c r="Y16" s="33"/>
      <c r="Z16" s="33"/>
      <c r="AA16" s="206"/>
      <c r="AB16" s="33"/>
      <c r="AC16" s="33"/>
      <c r="AD16" s="33"/>
      <c r="AE16" s="33"/>
      <c r="AF16" s="33"/>
      <c r="AG16" s="33"/>
      <c r="AH16" s="33"/>
      <c r="AI16" s="201"/>
      <c r="AJ16" s="201"/>
    </row>
    <row r="17" spans="1:70" ht="14.85" customHeight="1">
      <c r="A17" s="388" t="s">
        <v>101</v>
      </c>
      <c r="B17" s="388"/>
      <c r="C17" s="388"/>
      <c r="D17" s="388"/>
      <c r="E17" s="358"/>
      <c r="F17" s="408"/>
      <c r="G17" s="349"/>
      <c r="H17" s="349"/>
      <c r="I17" s="349"/>
      <c r="J17" s="349"/>
      <c r="K17" s="349"/>
      <c r="L17" s="349"/>
      <c r="M17" s="349"/>
      <c r="N17" s="349"/>
      <c r="O17" s="350"/>
      <c r="P17" s="385" t="str">
        <f>IF(F17="","未入力","OK")</f>
        <v>未入力</v>
      </c>
      <c r="Q17" s="386"/>
      <c r="R17" s="196"/>
      <c r="S17" s="387">
        <f>IF(P17="OK",0,1)</f>
        <v>1</v>
      </c>
      <c r="T17" s="198"/>
      <c r="U17" s="202"/>
      <c r="V17" s="202"/>
      <c r="W17" s="202"/>
      <c r="X17" s="202"/>
      <c r="Y17" s="202"/>
      <c r="Z17" s="202"/>
      <c r="AA17" s="201"/>
      <c r="AB17" s="207"/>
      <c r="AC17" s="207"/>
      <c r="AD17" s="207"/>
      <c r="AE17" s="207"/>
      <c r="AF17" s="207"/>
      <c r="AG17" s="201"/>
      <c r="AH17" s="201"/>
      <c r="AI17" s="201"/>
      <c r="AJ17" s="201"/>
    </row>
    <row r="18" spans="1:70" ht="14.85" customHeight="1" thickBot="1">
      <c r="A18" s="388"/>
      <c r="B18" s="388"/>
      <c r="C18" s="388"/>
      <c r="D18" s="388"/>
      <c r="E18" s="358"/>
      <c r="F18" s="409"/>
      <c r="G18" s="410"/>
      <c r="H18" s="410"/>
      <c r="I18" s="410"/>
      <c r="J18" s="410"/>
      <c r="K18" s="410"/>
      <c r="L18" s="410"/>
      <c r="M18" s="410"/>
      <c r="N18" s="410"/>
      <c r="O18" s="411"/>
      <c r="P18" s="385"/>
      <c r="Q18" s="386"/>
      <c r="R18" s="196"/>
      <c r="S18" s="387"/>
      <c r="T18" s="198"/>
      <c r="U18" s="202"/>
      <c r="V18" s="202"/>
      <c r="W18" s="202"/>
      <c r="X18" s="202"/>
      <c r="Y18" s="202"/>
      <c r="Z18" s="202"/>
      <c r="AA18" s="207"/>
      <c r="AB18" s="207"/>
      <c r="AC18" s="207"/>
      <c r="AD18" s="207"/>
      <c r="AE18" s="207"/>
      <c r="AF18" s="207"/>
      <c r="AG18" s="201"/>
      <c r="AH18" s="201"/>
      <c r="AI18" s="201"/>
      <c r="AJ18" s="201"/>
    </row>
    <row r="19" spans="1:70" ht="14.85" customHeight="1" thickBot="1">
      <c r="A19" s="356" t="s">
        <v>160</v>
      </c>
      <c r="B19" s="357"/>
      <c r="C19" s="357"/>
      <c r="D19" s="357"/>
      <c r="E19" s="358"/>
      <c r="F19" s="389"/>
      <c r="G19" s="349"/>
      <c r="H19" s="349"/>
      <c r="I19" s="349"/>
      <c r="J19" s="349"/>
      <c r="K19" s="349"/>
      <c r="L19" s="349"/>
      <c r="M19" s="349"/>
      <c r="N19" s="349"/>
      <c r="O19" s="350"/>
      <c r="P19" s="385" t="str">
        <f>IF(F19="","未入力","OK")</f>
        <v>未入力</v>
      </c>
      <c r="Q19" s="386"/>
      <c r="R19" s="196"/>
      <c r="S19" s="387">
        <f>IF(P19="OK",0,1)</f>
        <v>1</v>
      </c>
      <c r="T19" s="198"/>
      <c r="U19" s="202"/>
      <c r="V19" s="202"/>
      <c r="W19" s="201"/>
      <c r="X19" s="201"/>
      <c r="Y19" s="201"/>
      <c r="Z19" s="201"/>
      <c r="AA19" s="208"/>
      <c r="AB19" s="209"/>
      <c r="AC19" s="209"/>
      <c r="AD19" s="209"/>
      <c r="AE19" s="209"/>
      <c r="AF19" s="209"/>
      <c r="AG19" s="201"/>
      <c r="AH19" s="201"/>
      <c r="AI19" s="201"/>
      <c r="AJ19" s="201"/>
    </row>
    <row r="20" spans="1:70" ht="14.85" customHeight="1" thickBot="1">
      <c r="A20" s="357"/>
      <c r="B20" s="357"/>
      <c r="C20" s="357"/>
      <c r="D20" s="357"/>
      <c r="E20" s="358"/>
      <c r="F20" s="351"/>
      <c r="G20" s="352"/>
      <c r="H20" s="352"/>
      <c r="I20" s="352"/>
      <c r="J20" s="352"/>
      <c r="K20" s="352"/>
      <c r="L20" s="352"/>
      <c r="M20" s="352"/>
      <c r="N20" s="352"/>
      <c r="O20" s="353"/>
      <c r="P20" s="385"/>
      <c r="Q20" s="386"/>
      <c r="R20" s="196"/>
      <c r="S20" s="387"/>
      <c r="T20" s="198"/>
      <c r="U20" s="202"/>
      <c r="V20" s="202"/>
      <c r="W20" s="201"/>
      <c r="X20" s="201"/>
      <c r="Y20" s="201"/>
      <c r="Z20" s="201"/>
      <c r="AA20" s="209"/>
      <c r="AB20" s="209"/>
      <c r="AC20" s="209"/>
      <c r="AD20" s="209"/>
      <c r="AE20" s="209"/>
      <c r="AF20" s="209"/>
      <c r="AG20" s="201"/>
      <c r="AH20" s="201"/>
      <c r="AI20" s="201"/>
      <c r="AJ20" s="201"/>
      <c r="AN20" s="412">
        <v>0</v>
      </c>
      <c r="AO20" s="371"/>
      <c r="AP20" s="412">
        <v>0</v>
      </c>
      <c r="AQ20" s="371"/>
      <c r="AR20" s="376" t="s">
        <v>102</v>
      </c>
      <c r="AS20" s="377"/>
      <c r="AT20" s="377"/>
      <c r="AU20" s="377"/>
      <c r="AV20" s="377"/>
      <c r="AW20" s="377"/>
      <c r="AX20" s="377"/>
      <c r="AY20" s="377"/>
      <c r="AZ20" s="377"/>
      <c r="BA20" s="377"/>
      <c r="BB20" s="378"/>
      <c r="BD20" s="412">
        <v>0</v>
      </c>
      <c r="BE20" s="371"/>
      <c r="BF20" s="412"/>
      <c r="BG20" s="371"/>
      <c r="BH20" s="376" t="s">
        <v>102</v>
      </c>
      <c r="BI20" s="377"/>
      <c r="BJ20" s="377"/>
      <c r="BK20" s="377"/>
      <c r="BL20" s="377"/>
      <c r="BM20" s="377"/>
      <c r="BN20" s="377"/>
      <c r="BO20" s="377"/>
      <c r="BP20" s="377"/>
      <c r="BQ20" s="377"/>
      <c r="BR20" s="378"/>
    </row>
    <row r="21" spans="1:70" ht="14.85" customHeight="1">
      <c r="A21" s="388" t="s">
        <v>103</v>
      </c>
      <c r="B21" s="388"/>
      <c r="C21" s="388"/>
      <c r="D21" s="388"/>
      <c r="E21" s="358"/>
      <c r="F21" s="389"/>
      <c r="G21" s="349"/>
      <c r="H21" s="349"/>
      <c r="I21" s="349"/>
      <c r="J21" s="349"/>
      <c r="K21" s="349"/>
      <c r="L21" s="349"/>
      <c r="M21" s="349"/>
      <c r="N21" s="349"/>
      <c r="O21" s="350"/>
      <c r="P21" s="385" t="str">
        <f>IF(F21="","未入力","OK")</f>
        <v>未入力</v>
      </c>
      <c r="Q21" s="386"/>
      <c r="R21" s="196"/>
      <c r="S21" s="387">
        <f>IF(P21="OK",0,1)</f>
        <v>1</v>
      </c>
      <c r="T21" s="198"/>
      <c r="U21" s="202"/>
      <c r="V21" s="202"/>
      <c r="W21" s="33"/>
      <c r="X21" s="33"/>
      <c r="Y21" s="33"/>
      <c r="Z21" s="33"/>
      <c r="AA21" s="33"/>
      <c r="AB21" s="33"/>
      <c r="AC21" s="33"/>
      <c r="AD21" s="201"/>
      <c r="AE21" s="201"/>
      <c r="AF21" s="201"/>
      <c r="AG21" s="201"/>
      <c r="AH21" s="201"/>
      <c r="AI21" s="201"/>
      <c r="AJ21" s="201"/>
      <c r="AN21" s="372"/>
      <c r="AO21" s="373"/>
      <c r="AP21" s="372"/>
      <c r="AQ21" s="373"/>
      <c r="AR21" s="379"/>
      <c r="AS21" s="380"/>
      <c r="AT21" s="380"/>
      <c r="AU21" s="380"/>
      <c r="AV21" s="380"/>
      <c r="AW21" s="380"/>
      <c r="AX21" s="380"/>
      <c r="AY21" s="380"/>
      <c r="AZ21" s="380"/>
      <c r="BA21" s="380"/>
      <c r="BB21" s="381"/>
      <c r="BD21" s="372"/>
      <c r="BE21" s="373"/>
      <c r="BF21" s="372"/>
      <c r="BG21" s="373"/>
      <c r="BH21" s="379"/>
      <c r="BI21" s="380"/>
      <c r="BJ21" s="380"/>
      <c r="BK21" s="380"/>
      <c r="BL21" s="380"/>
      <c r="BM21" s="380"/>
      <c r="BN21" s="380"/>
      <c r="BO21" s="380"/>
      <c r="BP21" s="380"/>
      <c r="BQ21" s="380"/>
      <c r="BR21" s="381"/>
    </row>
    <row r="22" spans="1:70" ht="14.85" customHeight="1" thickBot="1">
      <c r="A22" s="388"/>
      <c r="B22" s="388"/>
      <c r="C22" s="388"/>
      <c r="D22" s="388"/>
      <c r="E22" s="358"/>
      <c r="F22" s="351"/>
      <c r="G22" s="352"/>
      <c r="H22" s="352"/>
      <c r="I22" s="352"/>
      <c r="J22" s="352"/>
      <c r="K22" s="352"/>
      <c r="L22" s="352"/>
      <c r="M22" s="352"/>
      <c r="N22" s="352"/>
      <c r="O22" s="353"/>
      <c r="P22" s="385"/>
      <c r="Q22" s="386"/>
      <c r="R22" s="196"/>
      <c r="S22" s="387"/>
      <c r="T22" s="198"/>
      <c r="U22" s="199"/>
      <c r="V22" s="199"/>
      <c r="W22" s="78"/>
      <c r="X22" s="78"/>
      <c r="AN22" s="372"/>
      <c r="AO22" s="373"/>
      <c r="AP22" s="372"/>
      <c r="AQ22" s="373"/>
      <c r="AR22" s="379"/>
      <c r="AS22" s="380"/>
      <c r="AT22" s="380"/>
      <c r="AU22" s="380"/>
      <c r="AV22" s="380"/>
      <c r="AW22" s="380"/>
      <c r="AX22" s="380"/>
      <c r="AY22" s="380"/>
      <c r="AZ22" s="380"/>
      <c r="BA22" s="380"/>
      <c r="BB22" s="381"/>
      <c r="BD22" s="372"/>
      <c r="BE22" s="373"/>
      <c r="BF22" s="372"/>
      <c r="BG22" s="373"/>
      <c r="BH22" s="379"/>
      <c r="BI22" s="380"/>
      <c r="BJ22" s="380"/>
      <c r="BK22" s="380"/>
      <c r="BL22" s="380"/>
      <c r="BM22" s="380"/>
      <c r="BN22" s="380"/>
      <c r="BO22" s="380"/>
      <c r="BP22" s="380"/>
      <c r="BQ22" s="380"/>
      <c r="BR22" s="381"/>
    </row>
    <row r="23" spans="1:70" ht="14.85" customHeight="1">
      <c r="A23" s="388" t="s">
        <v>104</v>
      </c>
      <c r="B23" s="388"/>
      <c r="C23" s="388"/>
      <c r="D23" s="388"/>
      <c r="E23" s="358"/>
      <c r="F23" s="389"/>
      <c r="G23" s="349"/>
      <c r="H23" s="349"/>
      <c r="I23" s="349"/>
      <c r="J23" s="349"/>
      <c r="K23" s="349"/>
      <c r="L23" s="349"/>
      <c r="M23" s="349"/>
      <c r="N23" s="349"/>
      <c r="O23" s="350"/>
      <c r="P23" s="210"/>
      <c r="Q23" s="210"/>
      <c r="R23" s="196"/>
      <c r="S23" s="80"/>
      <c r="T23" s="198"/>
      <c r="U23" s="199"/>
      <c r="V23" s="199"/>
      <c r="W23" s="78"/>
      <c r="X23" s="78"/>
      <c r="AN23" s="372"/>
      <c r="AO23" s="373"/>
      <c r="AP23" s="372"/>
      <c r="AQ23" s="373"/>
      <c r="AR23" s="379"/>
      <c r="AS23" s="380"/>
      <c r="AT23" s="380"/>
      <c r="AU23" s="380"/>
      <c r="AV23" s="380"/>
      <c r="AW23" s="380"/>
      <c r="AX23" s="380"/>
      <c r="AY23" s="380"/>
      <c r="AZ23" s="380"/>
      <c r="BA23" s="380"/>
      <c r="BB23" s="381"/>
      <c r="BD23" s="372"/>
      <c r="BE23" s="373"/>
      <c r="BF23" s="372"/>
      <c r="BG23" s="373"/>
      <c r="BH23" s="379"/>
      <c r="BI23" s="380"/>
      <c r="BJ23" s="380"/>
      <c r="BK23" s="380"/>
      <c r="BL23" s="380"/>
      <c r="BM23" s="380"/>
      <c r="BN23" s="380"/>
      <c r="BO23" s="380"/>
      <c r="BP23" s="380"/>
      <c r="BQ23" s="380"/>
      <c r="BR23" s="381"/>
    </row>
    <row r="24" spans="1:70" ht="14.85" customHeight="1" thickBot="1">
      <c r="A24" s="388"/>
      <c r="B24" s="388"/>
      <c r="C24" s="388"/>
      <c r="D24" s="388"/>
      <c r="E24" s="358"/>
      <c r="F24" s="351"/>
      <c r="G24" s="352"/>
      <c r="H24" s="352"/>
      <c r="I24" s="352"/>
      <c r="J24" s="352"/>
      <c r="K24" s="352"/>
      <c r="L24" s="352"/>
      <c r="M24" s="352"/>
      <c r="N24" s="352"/>
      <c r="O24" s="353"/>
      <c r="P24" s="210"/>
      <c r="Q24" s="210"/>
      <c r="R24" s="196"/>
      <c r="S24" s="80"/>
      <c r="T24" s="198"/>
      <c r="U24" s="199"/>
      <c r="V24" s="199"/>
      <c r="W24" s="78"/>
      <c r="X24" s="78"/>
      <c r="AN24" s="372"/>
      <c r="AO24" s="373"/>
      <c r="AP24" s="372"/>
      <c r="AQ24" s="373"/>
      <c r="AR24" s="379"/>
      <c r="AS24" s="380"/>
      <c r="AT24" s="380"/>
      <c r="AU24" s="380"/>
      <c r="AV24" s="380"/>
      <c r="AW24" s="380"/>
      <c r="AX24" s="380"/>
      <c r="AY24" s="380"/>
      <c r="AZ24" s="380"/>
      <c r="BA24" s="380"/>
      <c r="BB24" s="381"/>
      <c r="BD24" s="372"/>
      <c r="BE24" s="373"/>
      <c r="BF24" s="372"/>
      <c r="BG24" s="373"/>
      <c r="BH24" s="379"/>
      <c r="BI24" s="380"/>
      <c r="BJ24" s="380"/>
      <c r="BK24" s="380"/>
      <c r="BL24" s="380"/>
      <c r="BM24" s="380"/>
      <c r="BN24" s="380"/>
      <c r="BO24" s="380"/>
      <c r="BP24" s="380"/>
      <c r="BQ24" s="380"/>
      <c r="BR24" s="381"/>
    </row>
    <row r="25" spans="1:70" ht="14.85" customHeight="1" thickBot="1">
      <c r="A25" s="77"/>
      <c r="B25" s="77"/>
      <c r="C25" s="77"/>
      <c r="D25" s="77"/>
      <c r="G25" s="211"/>
      <c r="H25" s="211"/>
      <c r="I25" s="211"/>
      <c r="J25" s="211"/>
      <c r="K25" s="211"/>
      <c r="L25" s="211"/>
      <c r="M25" s="211"/>
      <c r="N25" s="211"/>
      <c r="O25" s="211"/>
      <c r="P25" s="80"/>
      <c r="Q25" s="80"/>
      <c r="R25" s="80"/>
      <c r="S25" s="212"/>
      <c r="T25" s="198"/>
      <c r="U25" s="199"/>
      <c r="V25" s="199"/>
      <c r="W25" s="78"/>
      <c r="X25" s="78"/>
      <c r="AN25" s="374"/>
      <c r="AO25" s="375"/>
      <c r="AP25" s="374"/>
      <c r="AQ25" s="375"/>
      <c r="AR25" s="382"/>
      <c r="AS25" s="383"/>
      <c r="AT25" s="383"/>
      <c r="AU25" s="383"/>
      <c r="AV25" s="383"/>
      <c r="AW25" s="383"/>
      <c r="AX25" s="383"/>
      <c r="AY25" s="383"/>
      <c r="AZ25" s="383"/>
      <c r="BA25" s="383"/>
      <c r="BB25" s="384"/>
      <c r="BD25" s="374"/>
      <c r="BE25" s="375"/>
      <c r="BF25" s="374"/>
      <c r="BG25" s="375"/>
      <c r="BH25" s="382"/>
      <c r="BI25" s="383"/>
      <c r="BJ25" s="383"/>
      <c r="BK25" s="383"/>
      <c r="BL25" s="383"/>
      <c r="BM25" s="383"/>
      <c r="BN25" s="383"/>
      <c r="BO25" s="383"/>
      <c r="BP25" s="383"/>
      <c r="BQ25" s="383"/>
      <c r="BR25" s="384"/>
    </row>
    <row r="26" spans="1:70" ht="14.85" customHeight="1">
      <c r="B26" s="199"/>
      <c r="C26" s="390" t="s">
        <v>105</v>
      </c>
      <c r="D26" s="391"/>
      <c r="E26" s="391"/>
      <c r="F26" s="391"/>
      <c r="G26" s="397" t="str">
        <f>VLOOKUP(S26,AN20:BB29,5,FALSE)</f>
        <v>エラー：未入力項目があります。必要項目を全て入力してください。</v>
      </c>
      <c r="H26" s="398"/>
      <c r="I26" s="398"/>
      <c r="J26" s="398"/>
      <c r="K26" s="398"/>
      <c r="L26" s="398"/>
      <c r="M26" s="398"/>
      <c r="N26" s="398"/>
      <c r="O26" s="398"/>
      <c r="P26" s="399"/>
      <c r="Q26" s="199"/>
      <c r="R26" s="199"/>
      <c r="S26" s="406">
        <f>SUM(S5:S22)</f>
        <v>9</v>
      </c>
      <c r="T26" s="199"/>
      <c r="U26" s="213"/>
      <c r="V26" s="390" t="s">
        <v>106</v>
      </c>
      <c r="W26" s="391"/>
      <c r="X26" s="391"/>
      <c r="Y26" s="391"/>
      <c r="Z26" s="397" t="str">
        <f>IF(AJ26=0,"異動情報の入力完了です。","エラー：未入力項目があります。必要項目を全て入力してください。")</f>
        <v>エラー：未入力項目があります。必要項目を全て入力してください。</v>
      </c>
      <c r="AA26" s="398"/>
      <c r="AB26" s="398"/>
      <c r="AC26" s="398"/>
      <c r="AD26" s="398"/>
      <c r="AE26" s="398"/>
      <c r="AF26" s="398"/>
      <c r="AG26" s="398"/>
      <c r="AH26" s="398"/>
      <c r="AI26" s="399"/>
      <c r="AJ26" s="407">
        <f>AJ5+AJ7</f>
        <v>2</v>
      </c>
      <c r="AN26" s="370">
        <f>S26</f>
        <v>9</v>
      </c>
      <c r="AO26" s="371"/>
      <c r="AP26" s="370">
        <f>IF(S26&gt;0,1,2)</f>
        <v>1</v>
      </c>
      <c r="AQ26" s="371"/>
      <c r="AR26" s="376" t="s">
        <v>107</v>
      </c>
      <c r="AS26" s="377"/>
      <c r="AT26" s="377"/>
      <c r="AU26" s="377"/>
      <c r="AV26" s="377"/>
      <c r="AW26" s="377"/>
      <c r="AX26" s="377"/>
      <c r="AY26" s="377"/>
      <c r="AZ26" s="377"/>
      <c r="BA26" s="377"/>
      <c r="BB26" s="378"/>
      <c r="BD26" s="370">
        <v>1</v>
      </c>
      <c r="BE26" s="371"/>
      <c r="BF26" s="370"/>
      <c r="BG26" s="371"/>
      <c r="BH26" s="376" t="s">
        <v>107</v>
      </c>
      <c r="BI26" s="377"/>
      <c r="BJ26" s="377"/>
      <c r="BK26" s="377"/>
      <c r="BL26" s="377"/>
      <c r="BM26" s="377"/>
      <c r="BN26" s="377"/>
      <c r="BO26" s="377"/>
      <c r="BP26" s="377"/>
      <c r="BQ26" s="377"/>
      <c r="BR26" s="378"/>
    </row>
    <row r="27" spans="1:70" ht="14.85" customHeight="1">
      <c r="B27" s="199"/>
      <c r="C27" s="392"/>
      <c r="D27" s="393"/>
      <c r="E27" s="393"/>
      <c r="F27" s="393"/>
      <c r="G27" s="400"/>
      <c r="H27" s="401"/>
      <c r="I27" s="401"/>
      <c r="J27" s="401"/>
      <c r="K27" s="401"/>
      <c r="L27" s="401"/>
      <c r="M27" s="401"/>
      <c r="N27" s="401"/>
      <c r="O27" s="401"/>
      <c r="P27" s="402"/>
      <c r="Q27" s="199"/>
      <c r="R27" s="199"/>
      <c r="S27" s="406"/>
      <c r="T27" s="199"/>
      <c r="U27" s="213"/>
      <c r="V27" s="392"/>
      <c r="W27" s="393"/>
      <c r="X27" s="393"/>
      <c r="Y27" s="393"/>
      <c r="Z27" s="400"/>
      <c r="AA27" s="401"/>
      <c r="AB27" s="401"/>
      <c r="AC27" s="401"/>
      <c r="AD27" s="401"/>
      <c r="AE27" s="401"/>
      <c r="AF27" s="401"/>
      <c r="AG27" s="401"/>
      <c r="AH27" s="401"/>
      <c r="AI27" s="402"/>
      <c r="AJ27" s="407"/>
      <c r="AN27" s="372"/>
      <c r="AO27" s="373"/>
      <c r="AP27" s="372"/>
      <c r="AQ27" s="373"/>
      <c r="AR27" s="379"/>
      <c r="AS27" s="380"/>
      <c r="AT27" s="380"/>
      <c r="AU27" s="380"/>
      <c r="AV27" s="380"/>
      <c r="AW27" s="380"/>
      <c r="AX27" s="380"/>
      <c r="AY27" s="380"/>
      <c r="AZ27" s="380"/>
      <c r="BA27" s="380"/>
      <c r="BB27" s="381"/>
      <c r="BD27" s="372"/>
      <c r="BE27" s="373"/>
      <c r="BF27" s="372"/>
      <c r="BG27" s="373"/>
      <c r="BH27" s="379"/>
      <c r="BI27" s="380"/>
      <c r="BJ27" s="380"/>
      <c r="BK27" s="380"/>
      <c r="BL27" s="380"/>
      <c r="BM27" s="380"/>
      <c r="BN27" s="380"/>
      <c r="BO27" s="380"/>
      <c r="BP27" s="380"/>
      <c r="BQ27" s="380"/>
      <c r="BR27" s="381"/>
    </row>
    <row r="28" spans="1:70" ht="14.85" customHeight="1">
      <c r="C28" s="394"/>
      <c r="D28" s="393"/>
      <c r="E28" s="393"/>
      <c r="F28" s="393"/>
      <c r="G28" s="400"/>
      <c r="H28" s="401"/>
      <c r="I28" s="401"/>
      <c r="J28" s="401"/>
      <c r="K28" s="401"/>
      <c r="L28" s="401"/>
      <c r="M28" s="401"/>
      <c r="N28" s="401"/>
      <c r="O28" s="401"/>
      <c r="P28" s="402"/>
      <c r="Q28" s="199"/>
      <c r="R28" s="199"/>
      <c r="S28" s="406"/>
      <c r="U28" s="214"/>
      <c r="V28" s="394"/>
      <c r="W28" s="393"/>
      <c r="X28" s="393"/>
      <c r="Y28" s="393"/>
      <c r="Z28" s="400"/>
      <c r="AA28" s="401"/>
      <c r="AB28" s="401"/>
      <c r="AC28" s="401"/>
      <c r="AD28" s="401"/>
      <c r="AE28" s="401"/>
      <c r="AF28" s="401"/>
      <c r="AG28" s="401"/>
      <c r="AH28" s="401"/>
      <c r="AI28" s="402"/>
      <c r="AJ28" s="407"/>
      <c r="AN28" s="372"/>
      <c r="AO28" s="373"/>
      <c r="AP28" s="372"/>
      <c r="AQ28" s="373"/>
      <c r="AR28" s="379"/>
      <c r="AS28" s="380"/>
      <c r="AT28" s="380"/>
      <c r="AU28" s="380"/>
      <c r="AV28" s="380"/>
      <c r="AW28" s="380"/>
      <c r="AX28" s="380"/>
      <c r="AY28" s="380"/>
      <c r="AZ28" s="380"/>
      <c r="BA28" s="380"/>
      <c r="BB28" s="381"/>
      <c r="BD28" s="372"/>
      <c r="BE28" s="373"/>
      <c r="BF28" s="372"/>
      <c r="BG28" s="373"/>
      <c r="BH28" s="379"/>
      <c r="BI28" s="380"/>
      <c r="BJ28" s="380"/>
      <c r="BK28" s="380"/>
      <c r="BL28" s="380"/>
      <c r="BM28" s="380"/>
      <c r="BN28" s="380"/>
      <c r="BO28" s="380"/>
      <c r="BP28" s="380"/>
      <c r="BQ28" s="380"/>
      <c r="BR28" s="381"/>
    </row>
    <row r="29" spans="1:70" ht="14.85" customHeight="1" thickBot="1">
      <c r="C29" s="395"/>
      <c r="D29" s="396"/>
      <c r="E29" s="396"/>
      <c r="F29" s="396"/>
      <c r="G29" s="403"/>
      <c r="H29" s="404"/>
      <c r="I29" s="404"/>
      <c r="J29" s="404"/>
      <c r="K29" s="404"/>
      <c r="L29" s="404"/>
      <c r="M29" s="404"/>
      <c r="N29" s="404"/>
      <c r="O29" s="404"/>
      <c r="P29" s="405"/>
      <c r="S29" s="406"/>
      <c r="U29" s="214"/>
      <c r="V29" s="395"/>
      <c r="W29" s="396"/>
      <c r="X29" s="396"/>
      <c r="Y29" s="396"/>
      <c r="Z29" s="403"/>
      <c r="AA29" s="404"/>
      <c r="AB29" s="404"/>
      <c r="AC29" s="404"/>
      <c r="AD29" s="404"/>
      <c r="AE29" s="404"/>
      <c r="AF29" s="404"/>
      <c r="AG29" s="404"/>
      <c r="AH29" s="404"/>
      <c r="AI29" s="405"/>
      <c r="AJ29" s="407"/>
      <c r="AN29" s="374"/>
      <c r="AO29" s="375"/>
      <c r="AP29" s="374"/>
      <c r="AQ29" s="375"/>
      <c r="AR29" s="382"/>
      <c r="AS29" s="383"/>
      <c r="AT29" s="383"/>
      <c r="AU29" s="383"/>
      <c r="AV29" s="383"/>
      <c r="AW29" s="383"/>
      <c r="AX29" s="383"/>
      <c r="AY29" s="383"/>
      <c r="AZ29" s="383"/>
      <c r="BA29" s="383"/>
      <c r="BB29" s="384"/>
      <c r="BD29" s="374"/>
      <c r="BE29" s="375"/>
      <c r="BF29" s="374"/>
      <c r="BG29" s="375"/>
      <c r="BH29" s="382"/>
      <c r="BI29" s="383"/>
      <c r="BJ29" s="383"/>
      <c r="BK29" s="383"/>
      <c r="BL29" s="383"/>
      <c r="BM29" s="383"/>
      <c r="BN29" s="383"/>
      <c r="BO29" s="383"/>
      <c r="BP29" s="383"/>
      <c r="BQ29" s="383"/>
      <c r="BR29" s="384"/>
    </row>
    <row r="30" spans="1:70" ht="14.85" customHeight="1">
      <c r="Q30" s="74"/>
      <c r="R30" s="74"/>
      <c r="S30" s="194"/>
      <c r="U30" s="367"/>
      <c r="V30" s="368"/>
      <c r="W30" s="368"/>
      <c r="X30" s="368"/>
      <c r="Y30" s="369"/>
      <c r="Z30" s="369"/>
      <c r="AA30" s="369"/>
      <c r="AB30" s="369"/>
      <c r="AC30" s="369"/>
      <c r="AD30" s="369"/>
      <c r="AE30" s="369"/>
      <c r="AF30" s="369"/>
      <c r="AG30" s="369"/>
      <c r="AH30" s="369"/>
      <c r="AI30" s="369"/>
      <c r="AJ30" s="369"/>
      <c r="BD30" s="370">
        <v>2</v>
      </c>
      <c r="BE30" s="371"/>
      <c r="BF30" s="370"/>
      <c r="BG30" s="371"/>
      <c r="BH30" s="376" t="s">
        <v>107</v>
      </c>
      <c r="BI30" s="377"/>
      <c r="BJ30" s="377"/>
      <c r="BK30" s="377"/>
      <c r="BL30" s="377"/>
      <c r="BM30" s="377"/>
      <c r="BN30" s="377"/>
      <c r="BO30" s="377"/>
      <c r="BP30" s="377"/>
      <c r="BQ30" s="377"/>
      <c r="BR30" s="378"/>
    </row>
    <row r="31" spans="1:70" ht="13.5" customHeight="1">
      <c r="BD31" s="372"/>
      <c r="BE31" s="373"/>
      <c r="BF31" s="372"/>
      <c r="BG31" s="373"/>
      <c r="BH31" s="379"/>
      <c r="BI31" s="380"/>
      <c r="BJ31" s="380"/>
      <c r="BK31" s="380"/>
      <c r="BL31" s="380"/>
      <c r="BM31" s="380"/>
      <c r="BN31" s="380"/>
      <c r="BO31" s="380"/>
      <c r="BP31" s="380"/>
      <c r="BQ31" s="380"/>
      <c r="BR31" s="381"/>
    </row>
    <row r="32" spans="1:70" ht="13.5" customHeight="1">
      <c r="BD32" s="372"/>
      <c r="BE32" s="373"/>
      <c r="BF32" s="372"/>
      <c r="BG32" s="373"/>
      <c r="BH32" s="379"/>
      <c r="BI32" s="380"/>
      <c r="BJ32" s="380"/>
      <c r="BK32" s="380"/>
      <c r="BL32" s="380"/>
      <c r="BM32" s="380"/>
      <c r="BN32" s="380"/>
      <c r="BO32" s="380"/>
      <c r="BP32" s="380"/>
      <c r="BQ32" s="380"/>
      <c r="BR32" s="381"/>
    </row>
    <row r="33" spans="56:70" ht="13.5" customHeight="1" thickBot="1">
      <c r="BD33" s="374"/>
      <c r="BE33" s="375"/>
      <c r="BF33" s="374"/>
      <c r="BG33" s="375"/>
      <c r="BH33" s="382"/>
      <c r="BI33" s="383"/>
      <c r="BJ33" s="383"/>
      <c r="BK33" s="383"/>
      <c r="BL33" s="383"/>
      <c r="BM33" s="383"/>
      <c r="BN33" s="383"/>
      <c r="BO33" s="383"/>
      <c r="BP33" s="383"/>
      <c r="BQ33" s="383"/>
      <c r="BR33" s="384"/>
    </row>
  </sheetData>
  <sheetProtection password="F983" sheet="1" objects="1" scenarios="1"/>
  <protectedRanges>
    <protectedRange sqref="F5:O24 Z5:AE10" name="範囲1"/>
  </protectedRanges>
  <mergeCells count="76">
    <mergeCell ref="A1:S1"/>
    <mergeCell ref="B2:R3"/>
    <mergeCell ref="U2:AI3"/>
    <mergeCell ref="A5:E6"/>
    <mergeCell ref="F5:O6"/>
    <mergeCell ref="P5:Q6"/>
    <mergeCell ref="S5:S6"/>
    <mergeCell ref="U5:Y6"/>
    <mergeCell ref="Z5:AE6"/>
    <mergeCell ref="AF5:AG6"/>
    <mergeCell ref="U1:AI1"/>
    <mergeCell ref="A7:E8"/>
    <mergeCell ref="F7:O8"/>
    <mergeCell ref="P7:Q8"/>
    <mergeCell ref="S7:S8"/>
    <mergeCell ref="U7:Y8"/>
    <mergeCell ref="P9:Q10"/>
    <mergeCell ref="S9:S10"/>
    <mergeCell ref="A11:E12"/>
    <mergeCell ref="F11:O12"/>
    <mergeCell ref="P11:Q12"/>
    <mergeCell ref="S11:S12"/>
    <mergeCell ref="A9:E10"/>
    <mergeCell ref="F9:O10"/>
    <mergeCell ref="A13:E14"/>
    <mergeCell ref="F13:O14"/>
    <mergeCell ref="P13:Q14"/>
    <mergeCell ref="S13:S14"/>
    <mergeCell ref="A15:E16"/>
    <mergeCell ref="F15:O16"/>
    <mergeCell ref="P15:Q16"/>
    <mergeCell ref="S15:S16"/>
    <mergeCell ref="BH20:BR25"/>
    <mergeCell ref="A17:E18"/>
    <mergeCell ref="F17:O18"/>
    <mergeCell ref="P17:Q18"/>
    <mergeCell ref="S17:S18"/>
    <mergeCell ref="A19:E20"/>
    <mergeCell ref="F19:O20"/>
    <mergeCell ref="P19:Q20"/>
    <mergeCell ref="S19:S20"/>
    <mergeCell ref="AN20:AO25"/>
    <mergeCell ref="AP20:AQ25"/>
    <mergeCell ref="AR20:BB25"/>
    <mergeCell ref="BD20:BE25"/>
    <mergeCell ref="BF20:BG25"/>
    <mergeCell ref="A21:E22"/>
    <mergeCell ref="F21:O22"/>
    <mergeCell ref="BH30:BR33"/>
    <mergeCell ref="P21:Q22"/>
    <mergeCell ref="S21:S22"/>
    <mergeCell ref="A23:E24"/>
    <mergeCell ref="F23:O24"/>
    <mergeCell ref="BH26:BR29"/>
    <mergeCell ref="C26:F29"/>
    <mergeCell ref="G26:P29"/>
    <mergeCell ref="S26:S29"/>
    <mergeCell ref="V26:Y29"/>
    <mergeCell ref="Z26:AI29"/>
    <mergeCell ref="AJ26:AJ29"/>
    <mergeCell ref="AN26:AO29"/>
    <mergeCell ref="AP26:AQ29"/>
    <mergeCell ref="AR26:BB29"/>
    <mergeCell ref="BD26:BE29"/>
    <mergeCell ref="U30:X30"/>
    <mergeCell ref="Y30:AJ30"/>
    <mergeCell ref="BD30:BE33"/>
    <mergeCell ref="BF30:BG33"/>
    <mergeCell ref="BF26:BG29"/>
    <mergeCell ref="AJ5:AJ6"/>
    <mergeCell ref="Z7:AE8"/>
    <mergeCell ref="AF7:AG8"/>
    <mergeCell ref="AJ7:AJ8"/>
    <mergeCell ref="U9:Y10"/>
    <mergeCell ref="Z9:AE10"/>
    <mergeCell ref="AF9:AG10"/>
  </mergeCells>
  <phoneticPr fontId="3"/>
  <conditionalFormatting sqref="G26:P29">
    <cfRule type="expression" dxfId="28" priority="7">
      <formula>$G$26=$AR$26</formula>
    </cfRule>
    <cfRule type="expression" dxfId="27" priority="9">
      <formula>$G$26="基本情報の入力完了です。"</formula>
    </cfRule>
  </conditionalFormatting>
  <conditionalFormatting sqref="Z26:AI29">
    <cfRule type="expression" dxfId="26" priority="6">
      <formula>$Z$26=$BH$26</formula>
    </cfRule>
    <cfRule type="expression" dxfId="25" priority="8">
      <formula>$Z$26="異動情報の入力完了です。"</formula>
    </cfRule>
  </conditionalFormatting>
  <conditionalFormatting sqref="U9:AG10">
    <cfRule type="expression" dxfId="24" priority="2">
      <formula>$Z$5="辞退（短縮卒業・修了）"</formula>
    </cfRule>
  </conditionalFormatting>
  <conditionalFormatting sqref="U7:AE8">
    <cfRule type="expression" dxfId="23" priority="1">
      <formula>$Z$5="辞退（短縮卒業・修了）"</formula>
    </cfRule>
  </conditionalFormatting>
  <dataValidations count="13">
    <dataValidation type="whole" allowBlank="1" showInputMessage="1" showErrorMessage="1" errorTitle="奨学生番号②エラー" error="貸与奨学金の11ケタの奨学生番号を入力してください。" sqref="F23:O24" xr:uid="{00000000-0002-0000-0000-000000000000}">
      <formula1>60000000000</formula1>
      <formula2>99999999999</formula2>
    </dataValidation>
    <dataValidation imeMode="fullKatakana" allowBlank="1" showInputMessage="1" showErrorMessage="1" sqref="F15" xr:uid="{00000000-0002-0000-0000-000001000000}"/>
    <dataValidation allowBlank="1" showInputMessage="1" showErrorMessage="1" error="西暦YYYY/MM/DDの形式で入力してください。" sqref="AA19:AF20" xr:uid="{00000000-0002-0000-0000-000002000000}"/>
    <dataValidation type="list" allowBlank="1" showInputMessage="1" showErrorMessage="1" sqref="Z7:AE8" xr:uid="{00000000-0002-0000-0000-000003000000}">
      <formula1>$AN$5:$AN$9</formula1>
    </dataValidation>
    <dataValidation type="date" allowBlank="1" showInputMessage="1" showErrorMessage="1" error="西暦YYYY/MM/DDの形式で入力してください。" sqref="AC14 AA14 AE14" xr:uid="{00000000-0002-0000-0000-000004000000}">
      <formula1>1</formula1>
      <formula2>146099</formula2>
    </dataValidation>
    <dataValidation type="list" allowBlank="1" showInputMessage="1" showErrorMessage="1" sqref="AA11" xr:uid="{00000000-0002-0000-0000-000005000000}">
      <formula1>"はい,いいえ"</formula1>
    </dataValidation>
    <dataValidation type="whole" allowBlank="1" showInputMessage="1" showErrorMessage="1" errorTitle="学年エラー" error="数字のみで入力してください。" sqref="F19:O20" xr:uid="{00000000-0002-0000-0000-000006000000}">
      <formula1>1</formula1>
      <formula2>100</formula2>
    </dataValidation>
    <dataValidation type="date" allowBlank="1" showInputMessage="1" showErrorMessage="1" errorTitle="届出年月日エラー" error="西暦YYYY/MM/DDの形式で入力してください。" sqref="F5:O6" xr:uid="{00000000-0002-0000-0000-000007000000}">
      <formula1>1</formula1>
      <formula2>117974</formula2>
    </dataValidation>
    <dataValidation type="whole" allowBlank="1" showInputMessage="1" showErrorMessage="1" errorTitle="奨学生番号①エラー" error="貸与奨学金の11ケタの奨学生番号を入力してください。" sqref="F21:O22" xr:uid="{00000000-0002-0000-0000-000008000000}">
      <formula1>30000000000</formula1>
      <formula2>89999999999</formula2>
    </dataValidation>
    <dataValidation type="list" allowBlank="1" showInputMessage="1" showErrorMessage="1" sqref="Z5:AE6" xr:uid="{00000000-0002-0000-0000-000009000000}">
      <formula1>$AL$5:$AL$7</formula1>
    </dataValidation>
    <dataValidation allowBlank="1" showInputMessage="1" showErrorMessage="1" error="西暦YYYY/MMの形式で入力してください。" sqref="AF9:AG10" xr:uid="{00000000-0002-0000-0000-00000A000000}"/>
    <dataValidation type="date" allowBlank="1" showInputMessage="1" showErrorMessage="1" errorTitle="生年月日エラー" error="西暦YYYY/MM/DDの形式で入力してください。" sqref="F13:O14" xr:uid="{00000000-0002-0000-0000-00000B000000}">
      <formula1>367</formula1>
      <formula2>110305</formula2>
    </dataValidation>
    <dataValidation type="date" allowBlank="1" showInputMessage="1" showErrorMessage="1" errorTitle="最終受領年月エラー" error="西暦YYYY/MMの形式で入力してください。" sqref="Z9:AE10" xr:uid="{00000000-0002-0000-0000-00000C000000}">
      <formula1>1</formula1>
      <formula2>219148</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EA123"/>
  <sheetViews>
    <sheetView showGridLines="0" tabSelected="1" view="pageBreakPreview" zoomScale="70" zoomScaleNormal="160" zoomScaleSheetLayoutView="70" workbookViewId="0">
      <selection activeCell="AA49" sqref="AA49:AI50"/>
    </sheetView>
  </sheetViews>
  <sheetFormatPr defaultColWidth="2.25" defaultRowHeight="13.5" customHeight="1"/>
  <cols>
    <col min="1" max="6" width="3.125" style="193" customWidth="1"/>
    <col min="7" max="14" width="3.125" style="72" customWidth="1"/>
    <col min="15" max="15" width="3.125" style="78" customWidth="1"/>
    <col min="16" max="22" width="3.125" style="193" customWidth="1"/>
    <col min="23" max="29" width="3.125" style="72" customWidth="1"/>
    <col min="30" max="51" width="3.125" style="74" customWidth="1"/>
    <col min="52" max="56" width="3.125" style="74" hidden="1" customWidth="1"/>
    <col min="57" max="57" width="2.625" style="74" hidden="1" customWidth="1"/>
    <col min="58" max="59" width="3.125" style="74" hidden="1" customWidth="1"/>
    <col min="60" max="100" width="2.25" style="72" hidden="1" customWidth="1"/>
    <col min="101" max="101" width="3" style="72" hidden="1" customWidth="1"/>
    <col min="102" max="117" width="2.25" style="72" hidden="1" customWidth="1"/>
    <col min="118" max="127" width="2.25" style="72" customWidth="1"/>
    <col min="128" max="128" width="2.25" style="72" hidden="1" customWidth="1"/>
    <col min="129" max="129" width="2.25" style="72" customWidth="1"/>
    <col min="130" max="16384" width="2.25" style="72"/>
  </cols>
  <sheetData>
    <row r="1" spans="1:128" ht="30" customHeight="1" thickBot="1">
      <c r="A1" s="277" t="s">
        <v>155</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439" t="s">
        <v>154</v>
      </c>
      <c r="AK1" s="440"/>
      <c r="AL1" s="440"/>
      <c r="AM1" s="440"/>
      <c r="AN1" s="440"/>
      <c r="AO1" s="440"/>
      <c r="AP1" s="440"/>
      <c r="AQ1" s="440"/>
      <c r="AR1" s="440"/>
      <c r="AS1" s="440"/>
      <c r="AT1" s="440"/>
      <c r="AU1" s="440"/>
      <c r="AV1" s="440"/>
      <c r="AW1" s="440"/>
      <c r="AX1" s="441"/>
      <c r="AY1" s="277"/>
      <c r="AZ1" s="277"/>
    </row>
    <row r="2" spans="1:128" ht="13.5" customHeight="1">
      <c r="B2" s="432" t="s">
        <v>108</v>
      </c>
      <c r="C2" s="433"/>
      <c r="D2" s="433"/>
      <c r="E2" s="433"/>
      <c r="F2" s="433"/>
      <c r="G2" s="433"/>
      <c r="H2" s="433"/>
      <c r="I2" s="433"/>
      <c r="J2" s="433"/>
      <c r="K2" s="433"/>
      <c r="L2" s="433"/>
      <c r="M2" s="433"/>
      <c r="N2" s="433"/>
      <c r="O2" s="433"/>
      <c r="P2" s="433"/>
      <c r="Q2" s="433"/>
      <c r="R2" s="433"/>
      <c r="S2" s="194"/>
      <c r="U2" s="580" t="s">
        <v>251</v>
      </c>
      <c r="V2" s="581"/>
      <c r="W2" s="582"/>
      <c r="X2" s="586" t="s">
        <v>3</v>
      </c>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c r="AW2" s="587"/>
      <c r="AX2" s="587"/>
      <c r="AY2" s="15"/>
      <c r="AZ2" s="15"/>
      <c r="BA2" s="15"/>
      <c r="BB2" s="15"/>
      <c r="BC2" s="15"/>
      <c r="BD2" s="15"/>
      <c r="BE2" s="16"/>
      <c r="BF2" s="16"/>
      <c r="BG2" s="17"/>
      <c r="BH2" s="17"/>
      <c r="BI2" s="17"/>
      <c r="BJ2" s="17"/>
      <c r="BK2" s="17"/>
      <c r="BL2" s="17"/>
      <c r="BM2" s="17"/>
      <c r="BN2" s="17"/>
      <c r="BO2" s="17"/>
      <c r="BP2" s="17"/>
      <c r="BQ2" s="18"/>
      <c r="BR2" s="18"/>
      <c r="BS2" s="18"/>
      <c r="BT2" s="18"/>
      <c r="BU2" s="18"/>
      <c r="DX2" s="72" t="s">
        <v>109</v>
      </c>
    </row>
    <row r="3" spans="1:128" ht="13.5" customHeight="1" thickBot="1">
      <c r="B3" s="432"/>
      <c r="C3" s="433"/>
      <c r="D3" s="433"/>
      <c r="E3" s="433"/>
      <c r="F3" s="433"/>
      <c r="G3" s="433"/>
      <c r="H3" s="433"/>
      <c r="I3" s="433"/>
      <c r="J3" s="433"/>
      <c r="K3" s="433"/>
      <c r="L3" s="433"/>
      <c r="M3" s="433"/>
      <c r="N3" s="433"/>
      <c r="O3" s="433"/>
      <c r="P3" s="433"/>
      <c r="Q3" s="433"/>
      <c r="R3" s="433"/>
      <c r="S3" s="194"/>
      <c r="U3" s="583"/>
      <c r="V3" s="584"/>
      <c r="W3" s="585"/>
      <c r="X3" s="586"/>
      <c r="Y3" s="587"/>
      <c r="Z3" s="587"/>
      <c r="AA3" s="587"/>
      <c r="AB3" s="587"/>
      <c r="AC3" s="587"/>
      <c r="AD3" s="587"/>
      <c r="AE3" s="587"/>
      <c r="AF3" s="587"/>
      <c r="AG3" s="587"/>
      <c r="AH3" s="587"/>
      <c r="AI3" s="587"/>
      <c r="AJ3" s="587"/>
      <c r="AK3" s="587"/>
      <c r="AL3" s="587"/>
      <c r="AM3" s="587"/>
      <c r="AN3" s="587"/>
      <c r="AO3" s="587"/>
      <c r="AP3" s="587"/>
      <c r="AQ3" s="587"/>
      <c r="AR3" s="587"/>
      <c r="AS3" s="587"/>
      <c r="AT3" s="587"/>
      <c r="AU3" s="587"/>
      <c r="AV3" s="587"/>
      <c r="AW3" s="587"/>
      <c r="AX3" s="587"/>
      <c r="AY3" s="79"/>
      <c r="AZ3" s="79"/>
      <c r="BA3" s="79"/>
      <c r="BB3" s="79"/>
      <c r="BC3" s="79"/>
      <c r="BD3" s="79"/>
      <c r="BE3" s="79"/>
      <c r="BF3" s="79"/>
      <c r="BG3" s="79"/>
      <c r="BH3" s="78"/>
      <c r="BI3" s="78"/>
      <c r="BJ3" s="78"/>
      <c r="BK3" s="78"/>
      <c r="BL3" s="78"/>
      <c r="BM3" s="78"/>
      <c r="BN3" s="78"/>
      <c r="BO3" s="78"/>
      <c r="BP3" s="78"/>
      <c r="BQ3" s="78"/>
      <c r="BR3" s="78"/>
      <c r="BS3" s="78"/>
      <c r="BT3" s="78"/>
      <c r="BU3" s="78"/>
    </row>
    <row r="4" spans="1:128" ht="13.5" customHeight="1">
      <c r="B4" s="432"/>
      <c r="C4" s="433"/>
      <c r="D4" s="433"/>
      <c r="E4" s="433"/>
      <c r="F4" s="433"/>
      <c r="G4" s="433"/>
      <c r="H4" s="433"/>
      <c r="I4" s="433"/>
      <c r="J4" s="433"/>
      <c r="K4" s="433"/>
      <c r="L4" s="433"/>
      <c r="M4" s="433"/>
      <c r="N4" s="433"/>
      <c r="O4" s="433"/>
      <c r="P4" s="433"/>
      <c r="Q4" s="433"/>
      <c r="R4" s="433"/>
      <c r="S4" s="194"/>
      <c r="U4" s="579" t="s">
        <v>110</v>
      </c>
      <c r="V4" s="579"/>
      <c r="W4" s="579"/>
      <c r="X4" s="579"/>
      <c r="Y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c r="AW4" s="579"/>
      <c r="AX4" s="579"/>
      <c r="AY4" s="579"/>
      <c r="AZ4" s="340"/>
      <c r="BA4" s="340"/>
      <c r="BB4" s="340"/>
      <c r="BC4" s="340"/>
      <c r="BD4" s="340"/>
      <c r="BE4" s="340"/>
      <c r="BF4" s="340"/>
      <c r="BG4" s="340"/>
      <c r="BH4" s="340"/>
      <c r="BI4" s="340"/>
      <c r="BJ4" s="340"/>
      <c r="BK4" s="340"/>
      <c r="BL4" s="340"/>
      <c r="BM4" s="340"/>
      <c r="BN4" s="340"/>
      <c r="BO4" s="340"/>
      <c r="BP4" s="340"/>
      <c r="BQ4" s="340"/>
      <c r="BR4" s="340"/>
      <c r="BS4" s="340"/>
      <c r="BT4" s="340"/>
      <c r="BU4" s="340"/>
    </row>
    <row r="5" spans="1:128" ht="13.5" customHeight="1">
      <c r="B5" s="433"/>
      <c r="C5" s="433"/>
      <c r="D5" s="433"/>
      <c r="E5" s="433"/>
      <c r="F5" s="433"/>
      <c r="G5" s="433"/>
      <c r="H5" s="433"/>
      <c r="I5" s="433"/>
      <c r="J5" s="433"/>
      <c r="K5" s="433"/>
      <c r="L5" s="433"/>
      <c r="M5" s="433"/>
      <c r="N5" s="433"/>
      <c r="O5" s="433"/>
      <c r="P5" s="433"/>
      <c r="Q5" s="433"/>
      <c r="R5" s="433"/>
      <c r="S5" s="194"/>
      <c r="U5" s="579"/>
      <c r="V5" s="579"/>
      <c r="W5" s="579"/>
      <c r="X5" s="579"/>
      <c r="Y5" s="579"/>
      <c r="Z5" s="579"/>
      <c r="AA5" s="579"/>
      <c r="AB5" s="579"/>
      <c r="AC5" s="579"/>
      <c r="AD5" s="579"/>
      <c r="AE5" s="579"/>
      <c r="AF5" s="579"/>
      <c r="AG5" s="579"/>
      <c r="AH5" s="579"/>
      <c r="AI5" s="579"/>
      <c r="AJ5" s="579"/>
      <c r="AK5" s="579"/>
      <c r="AL5" s="579"/>
      <c r="AM5" s="579"/>
      <c r="AN5" s="579"/>
      <c r="AO5" s="579"/>
      <c r="AP5" s="579"/>
      <c r="AQ5" s="579"/>
      <c r="AR5" s="579"/>
      <c r="AS5" s="579"/>
      <c r="AT5" s="579"/>
      <c r="AU5" s="579"/>
      <c r="AV5" s="579"/>
      <c r="AW5" s="579"/>
      <c r="AX5" s="579"/>
      <c r="AY5" s="579"/>
      <c r="AZ5" s="340"/>
      <c r="BA5" s="340"/>
      <c r="BB5" s="340"/>
      <c r="BC5" s="340"/>
      <c r="BD5" s="340"/>
      <c r="BE5" s="340"/>
      <c r="BF5" s="340"/>
      <c r="BG5" s="340"/>
      <c r="BH5" s="340"/>
      <c r="BI5" s="340"/>
      <c r="BJ5" s="340"/>
      <c r="BK5" s="340"/>
      <c r="BL5" s="340"/>
      <c r="BM5" s="340"/>
      <c r="BN5" s="340"/>
      <c r="BO5" s="340"/>
      <c r="BP5" s="340"/>
      <c r="BQ5" s="340"/>
      <c r="BR5" s="340"/>
      <c r="BS5" s="340"/>
      <c r="BT5" s="340"/>
      <c r="BU5" s="340"/>
    </row>
    <row r="6" spans="1:128" s="32" customFormat="1" ht="13.5" customHeight="1" thickBot="1">
      <c r="A6" s="215"/>
      <c r="B6" s="216"/>
      <c r="C6" s="216"/>
      <c r="D6" s="216"/>
      <c r="E6" s="216"/>
      <c r="F6" s="216"/>
      <c r="G6" s="216"/>
      <c r="H6" s="216"/>
      <c r="I6" s="216"/>
      <c r="J6" s="216"/>
      <c r="K6" s="216"/>
      <c r="L6" s="216"/>
      <c r="M6" s="216"/>
      <c r="N6" s="216"/>
      <c r="O6" s="216"/>
      <c r="P6" s="216"/>
      <c r="Q6" s="216"/>
      <c r="R6" s="216"/>
      <c r="S6" s="217"/>
      <c r="T6" s="215"/>
      <c r="AY6" s="218"/>
      <c r="AZ6" s="218"/>
      <c r="BA6" s="218"/>
      <c r="BB6" s="218"/>
      <c r="BC6" s="218"/>
      <c r="BD6" s="218"/>
      <c r="BE6" s="218"/>
      <c r="BF6" s="218"/>
      <c r="BG6" s="218"/>
    </row>
    <row r="7" spans="1:128" ht="13.5" customHeight="1">
      <c r="B7" s="388" t="s">
        <v>111</v>
      </c>
      <c r="C7" s="388"/>
      <c r="D7" s="388"/>
      <c r="E7" s="388"/>
      <c r="F7" s="219"/>
      <c r="G7" s="523" t="str">
        <f>IF('①基本情報・異動情報（学生入力用）'!F5="","学生入力用未入力です。",'①基本情報・異動情報（学生入力用）'!F5)</f>
        <v>学生入力用未入力です。</v>
      </c>
      <c r="H7" s="524"/>
      <c r="I7" s="524"/>
      <c r="J7" s="524"/>
      <c r="K7" s="524"/>
      <c r="L7" s="524"/>
      <c r="M7" s="524"/>
      <c r="N7" s="524"/>
      <c r="O7" s="524"/>
      <c r="P7" s="525"/>
      <c r="Q7" s="588" t="s">
        <v>112</v>
      </c>
      <c r="R7" s="79"/>
      <c r="S7" s="529"/>
      <c r="U7" s="432" t="s">
        <v>153</v>
      </c>
      <c r="V7" s="433"/>
      <c r="W7" s="433"/>
      <c r="X7" s="433"/>
      <c r="Y7" s="433"/>
      <c r="Z7" s="433"/>
      <c r="AA7" s="433"/>
      <c r="AB7" s="433"/>
      <c r="AC7" s="433"/>
      <c r="AD7" s="433"/>
      <c r="AE7" s="433"/>
      <c r="AF7" s="433"/>
      <c r="AG7" s="433"/>
      <c r="AH7" s="433"/>
      <c r="AI7" s="433"/>
      <c r="AJ7" s="433"/>
      <c r="AK7" s="433"/>
      <c r="AL7" s="433"/>
      <c r="AM7" s="433"/>
      <c r="AN7" s="433"/>
      <c r="AO7" s="433"/>
      <c r="AP7" s="433"/>
      <c r="AQ7" s="433"/>
      <c r="AR7" s="433"/>
      <c r="AS7" s="433"/>
      <c r="AT7" s="433"/>
      <c r="AU7" s="433"/>
      <c r="AV7" s="433"/>
      <c r="AW7" s="433"/>
      <c r="AX7" s="433"/>
      <c r="AY7" s="387">
        <f>IF(AW12="OK",0,1)</f>
        <v>1</v>
      </c>
      <c r="AZ7" s="79"/>
      <c r="BA7" s="573" t="e">
        <f>CU7*10000+CW7*100+CY7*1</f>
        <v>#VALUE!</v>
      </c>
      <c r="BB7" s="574"/>
      <c r="BC7" s="575"/>
      <c r="BF7" s="220" t="s">
        <v>113</v>
      </c>
      <c r="BK7" s="221"/>
      <c r="BL7" s="387">
        <f>IF(AI12="OK",0,1)</f>
        <v>1</v>
      </c>
      <c r="CU7" s="559" t="str">
        <f>IF(AQ12="","",YEAR(AQ12))</f>
        <v/>
      </c>
      <c r="CV7" s="461"/>
      <c r="CW7" s="460" t="str">
        <f>IF(AQ12="","",MONTH(AQ12))</f>
        <v/>
      </c>
      <c r="CX7" s="461"/>
      <c r="CY7" s="460" t="str">
        <f>IF(AQ12="","",DAY(AQ12))</f>
        <v/>
      </c>
      <c r="CZ7" s="465"/>
    </row>
    <row r="8" spans="1:128" ht="13.5" customHeight="1" thickBot="1">
      <c r="B8" s="388"/>
      <c r="C8" s="388"/>
      <c r="D8" s="388"/>
      <c r="E8" s="388"/>
      <c r="F8" s="219"/>
      <c r="G8" s="526"/>
      <c r="H8" s="527"/>
      <c r="I8" s="527"/>
      <c r="J8" s="527"/>
      <c r="K8" s="527"/>
      <c r="L8" s="527"/>
      <c r="M8" s="527"/>
      <c r="N8" s="527"/>
      <c r="O8" s="527"/>
      <c r="P8" s="528"/>
      <c r="Q8" s="589"/>
      <c r="R8" s="79"/>
      <c r="S8" s="529"/>
      <c r="U8" s="432"/>
      <c r="V8" s="433"/>
      <c r="W8" s="433"/>
      <c r="X8" s="433"/>
      <c r="Y8" s="433"/>
      <c r="Z8" s="433"/>
      <c r="AA8" s="433"/>
      <c r="AB8" s="433"/>
      <c r="AC8" s="433"/>
      <c r="AD8" s="433"/>
      <c r="AE8" s="433"/>
      <c r="AF8" s="433"/>
      <c r="AG8" s="433"/>
      <c r="AH8" s="433"/>
      <c r="AI8" s="433"/>
      <c r="AJ8" s="433"/>
      <c r="AK8" s="433"/>
      <c r="AL8" s="433"/>
      <c r="AM8" s="433"/>
      <c r="AN8" s="433"/>
      <c r="AO8" s="433"/>
      <c r="AP8" s="433"/>
      <c r="AQ8" s="433"/>
      <c r="AR8" s="433"/>
      <c r="AS8" s="433"/>
      <c r="AT8" s="433"/>
      <c r="AU8" s="433"/>
      <c r="AV8" s="433"/>
      <c r="AW8" s="433"/>
      <c r="AX8" s="433"/>
      <c r="AY8" s="387"/>
      <c r="BA8" s="576"/>
      <c r="BB8" s="577"/>
      <c r="BC8" s="578"/>
      <c r="BF8" s="220" t="s">
        <v>114</v>
      </c>
      <c r="BK8" s="221"/>
      <c r="BL8" s="387"/>
      <c r="CU8" s="560"/>
      <c r="CV8" s="463"/>
      <c r="CW8" s="462"/>
      <c r="CX8" s="463"/>
      <c r="CY8" s="462"/>
      <c r="CZ8" s="467"/>
    </row>
    <row r="9" spans="1:128" ht="13.5" customHeight="1">
      <c r="B9" s="388" t="s">
        <v>96</v>
      </c>
      <c r="C9" s="388"/>
      <c r="D9" s="388"/>
      <c r="E9" s="388"/>
      <c r="F9" s="219"/>
      <c r="G9" s="523" t="str">
        <f>IF('①基本情報・異動情報（学生入力用）'!F7="","学生入力用未入力です。",'①基本情報・異動情報（学生入力用）'!F7)</f>
        <v>学生入力用未入力です。</v>
      </c>
      <c r="H9" s="524"/>
      <c r="I9" s="524"/>
      <c r="J9" s="524"/>
      <c r="K9" s="524"/>
      <c r="L9" s="524"/>
      <c r="M9" s="524"/>
      <c r="N9" s="524"/>
      <c r="O9" s="524"/>
      <c r="P9" s="525"/>
      <c r="Q9" s="589"/>
      <c r="R9" s="79"/>
      <c r="S9" s="529"/>
      <c r="U9" s="432"/>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BK9" s="197"/>
      <c r="BL9" s="387">
        <f>IF(AI14="OK",0,1)</f>
        <v>1</v>
      </c>
    </row>
    <row r="10" spans="1:128" ht="13.5" customHeight="1" thickBot="1">
      <c r="B10" s="388"/>
      <c r="C10" s="388"/>
      <c r="D10" s="388"/>
      <c r="E10" s="388"/>
      <c r="F10" s="219"/>
      <c r="G10" s="526"/>
      <c r="H10" s="527"/>
      <c r="I10" s="527"/>
      <c r="J10" s="527"/>
      <c r="K10" s="527"/>
      <c r="L10" s="527"/>
      <c r="M10" s="527"/>
      <c r="N10" s="527"/>
      <c r="O10" s="527"/>
      <c r="P10" s="528"/>
      <c r="Q10" s="589"/>
      <c r="R10" s="79"/>
      <c r="S10" s="529"/>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3"/>
      <c r="BK10" s="221"/>
      <c r="BL10" s="387"/>
    </row>
    <row r="11" spans="1:128" ht="13.5" customHeight="1" thickBot="1">
      <c r="B11" s="388" t="s">
        <v>97</v>
      </c>
      <c r="C11" s="388"/>
      <c r="D11" s="388"/>
      <c r="E11" s="388"/>
      <c r="F11" s="219"/>
      <c r="G11" s="523" t="str">
        <f>IF('①基本情報・異動情報（学生入力用）'!F9="","学生入力用未入力です。",'①基本情報・異動情報（学生入力用）'!F9)</f>
        <v>学生入力用未入力です。</v>
      </c>
      <c r="H11" s="524"/>
      <c r="I11" s="524"/>
      <c r="J11" s="524"/>
      <c r="K11" s="524"/>
      <c r="L11" s="524"/>
      <c r="M11" s="524"/>
      <c r="N11" s="524"/>
      <c r="O11" s="524"/>
      <c r="P11" s="525"/>
      <c r="Q11" s="589"/>
      <c r="R11" s="79"/>
      <c r="S11" s="529"/>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row>
    <row r="12" spans="1:128" ht="13.5" customHeight="1" thickBot="1">
      <c r="B12" s="388"/>
      <c r="C12" s="388"/>
      <c r="D12" s="388"/>
      <c r="E12" s="388"/>
      <c r="F12" s="219"/>
      <c r="G12" s="526"/>
      <c r="H12" s="527"/>
      <c r="I12" s="527"/>
      <c r="J12" s="527"/>
      <c r="K12" s="527"/>
      <c r="L12" s="527"/>
      <c r="M12" s="527"/>
      <c r="N12" s="527"/>
      <c r="O12" s="527"/>
      <c r="P12" s="528"/>
      <c r="Q12" s="589"/>
      <c r="R12" s="79"/>
      <c r="S12" s="529"/>
      <c r="U12" s="388" t="s">
        <v>93</v>
      </c>
      <c r="V12" s="388"/>
      <c r="W12" s="388"/>
      <c r="X12" s="388"/>
      <c r="Y12" s="388"/>
      <c r="Z12" s="222"/>
      <c r="AA12" s="563" t="str">
        <f>IF('①基本情報・異動情報（学生入力用）'!Z5="","学生入力用未入力です。",'①基本情報・異動情報（学生入力用）'!Z5)</f>
        <v>学生入力用未入力です。</v>
      </c>
      <c r="AB12" s="548"/>
      <c r="AC12" s="548"/>
      <c r="AD12" s="548"/>
      <c r="AE12" s="548"/>
      <c r="AF12" s="548"/>
      <c r="AG12" s="548"/>
      <c r="AH12" s="549"/>
      <c r="AI12" s="495" t="s">
        <v>112</v>
      </c>
      <c r="AK12" s="564" t="s">
        <v>164</v>
      </c>
      <c r="AL12" s="565"/>
      <c r="AM12" s="565"/>
      <c r="AN12" s="565"/>
      <c r="AO12" s="565"/>
      <c r="AQ12" s="566"/>
      <c r="AR12" s="567"/>
      <c r="AS12" s="567"/>
      <c r="AT12" s="567"/>
      <c r="AU12" s="567"/>
      <c r="AV12" s="568"/>
      <c r="AW12" s="572" t="str">
        <f>IF(OR(CU7="",CW7="",CY7=""),"未入力","OK")</f>
        <v>未入力</v>
      </c>
      <c r="AX12" s="387"/>
      <c r="AY12" s="387"/>
      <c r="DC12" s="442" t="str">
        <f>IF(AA16="","未入力","OK")</f>
        <v>OK</v>
      </c>
      <c r="DD12" s="442"/>
      <c r="DE12" s="387">
        <f>IF(DC12="OK",0,1)</f>
        <v>0</v>
      </c>
      <c r="DH12" s="442" t="str">
        <f>IF(AQ12="","未入力","OK")</f>
        <v>未入力</v>
      </c>
      <c r="DI12" s="442"/>
      <c r="DJ12" s="387">
        <f>IF(DH12="OK",0,1)</f>
        <v>1</v>
      </c>
    </row>
    <row r="13" spans="1:128" ht="13.5" customHeight="1" thickBot="1">
      <c r="B13" s="357" t="s">
        <v>98</v>
      </c>
      <c r="C13" s="357"/>
      <c r="D13" s="357"/>
      <c r="E13" s="357"/>
      <c r="F13" s="219"/>
      <c r="G13" s="517" t="str">
        <f>IF('①基本情報・異動情報（学生入力用）'!F11="","学生入力用未入力です。",'①基本情報・異動情報（学生入力用）'!F11)</f>
        <v>学生入力用未入力です。</v>
      </c>
      <c r="H13" s="518"/>
      <c r="I13" s="518"/>
      <c r="J13" s="518"/>
      <c r="K13" s="518"/>
      <c r="L13" s="518"/>
      <c r="M13" s="518"/>
      <c r="N13" s="518"/>
      <c r="O13" s="518"/>
      <c r="P13" s="519"/>
      <c r="Q13" s="589"/>
      <c r="R13" s="79"/>
      <c r="S13" s="529"/>
      <c r="T13" s="223"/>
      <c r="U13" s="388"/>
      <c r="V13" s="388"/>
      <c r="W13" s="388"/>
      <c r="X13" s="388"/>
      <c r="Y13" s="388"/>
      <c r="Z13" s="222"/>
      <c r="AA13" s="550"/>
      <c r="AB13" s="551"/>
      <c r="AC13" s="551"/>
      <c r="AD13" s="551"/>
      <c r="AE13" s="551"/>
      <c r="AF13" s="551"/>
      <c r="AG13" s="551"/>
      <c r="AH13" s="552"/>
      <c r="AI13" s="496"/>
      <c r="AK13" s="565"/>
      <c r="AL13" s="565"/>
      <c r="AM13" s="565"/>
      <c r="AN13" s="565"/>
      <c r="AO13" s="565"/>
      <c r="AQ13" s="569"/>
      <c r="AR13" s="570"/>
      <c r="AS13" s="570"/>
      <c r="AT13" s="570"/>
      <c r="AU13" s="570"/>
      <c r="AV13" s="571"/>
      <c r="AW13" s="572"/>
      <c r="AX13" s="387"/>
      <c r="AY13" s="387"/>
      <c r="DC13" s="442"/>
      <c r="DD13" s="442"/>
      <c r="DE13" s="387"/>
      <c r="DH13" s="442"/>
      <c r="DI13" s="442"/>
      <c r="DJ13" s="387"/>
    </row>
    <row r="14" spans="1:128" ht="13.5" customHeight="1" thickTop="1" thickBot="1">
      <c r="B14" s="357"/>
      <c r="C14" s="357"/>
      <c r="D14" s="357"/>
      <c r="E14" s="357"/>
      <c r="F14" s="219"/>
      <c r="G14" s="520"/>
      <c r="H14" s="521"/>
      <c r="I14" s="521"/>
      <c r="J14" s="521"/>
      <c r="K14" s="521"/>
      <c r="L14" s="521"/>
      <c r="M14" s="521"/>
      <c r="N14" s="521"/>
      <c r="O14" s="521"/>
      <c r="P14" s="522"/>
      <c r="Q14" s="589"/>
      <c r="R14" s="79"/>
      <c r="S14" s="529"/>
      <c r="T14" s="199"/>
      <c r="U14" s="357" t="s">
        <v>139</v>
      </c>
      <c r="V14" s="357"/>
      <c r="W14" s="357"/>
      <c r="X14" s="357"/>
      <c r="Y14" s="357"/>
      <c r="Z14" s="222"/>
      <c r="AA14" s="547" t="str">
        <f>IF('①基本情報・異動情報（学生入力用）'!Z7="","学生入力用未入力です。",'①基本情報・異動情報（学生入力用）'!Z7)</f>
        <v>学生入力用未入力です。</v>
      </c>
      <c r="AB14" s="548"/>
      <c r="AC14" s="548"/>
      <c r="AD14" s="548"/>
      <c r="AE14" s="548"/>
      <c r="AF14" s="548"/>
      <c r="AG14" s="548"/>
      <c r="AH14" s="549"/>
      <c r="AI14" s="495" t="s">
        <v>112</v>
      </c>
      <c r="AK14" s="561" t="s">
        <v>115</v>
      </c>
      <c r="AL14" s="562"/>
      <c r="AM14" s="599" t="s">
        <v>116</v>
      </c>
      <c r="AN14" s="599"/>
      <c r="AO14" s="599"/>
      <c r="AP14" s="600"/>
      <c r="AQ14" s="601" t="str">
        <f>IF(CU7="","",IF(AND(CW7&gt;11,CY7&gt;1),(CU7+1)&amp;"／"&amp;"1",IF(AND(CY7&gt;1,CY7&lt;32),CU7&amp;"／"&amp;(CW7+1),CU7&amp;"／"&amp;CW7)))</f>
        <v/>
      </c>
      <c r="AR14" s="602"/>
      <c r="AS14" s="602"/>
      <c r="AT14" s="602"/>
      <c r="AU14" s="602"/>
      <c r="AV14" s="603"/>
      <c r="AZ14" s="224"/>
      <c r="BA14" s="553" t="e">
        <f>CU14*10000+CW14*100+CY14</f>
        <v>#VALUE!</v>
      </c>
      <c r="BB14" s="554"/>
      <c r="BC14" s="555"/>
      <c r="BD14" s="372" t="e">
        <f>IF(BA14&lt;BA16,"正",IF(BA14=BA16,"同","誤"))</f>
        <v>#VALUE!</v>
      </c>
      <c r="BE14" s="607"/>
      <c r="BF14" s="468" t="s">
        <v>117</v>
      </c>
      <c r="BG14" s="469"/>
      <c r="BH14" s="469"/>
      <c r="BI14" s="469"/>
      <c r="BJ14" s="469"/>
      <c r="BK14" s="470" t="s">
        <v>118</v>
      </c>
      <c r="BL14" s="471"/>
      <c r="BM14" s="471"/>
      <c r="BN14" s="471"/>
      <c r="BO14" s="471"/>
      <c r="BP14" s="471"/>
      <c r="BQ14" s="471"/>
      <c r="BR14" s="471"/>
      <c r="BS14" s="471"/>
      <c r="BT14" s="471"/>
      <c r="BU14" s="471"/>
      <c r="BV14" s="471"/>
      <c r="BW14" s="471"/>
      <c r="CA14" s="468">
        <v>0</v>
      </c>
      <c r="CB14" s="469"/>
      <c r="CC14" s="469"/>
      <c r="CD14" s="469"/>
      <c r="CE14" s="469"/>
      <c r="CF14" s="470" t="s">
        <v>119</v>
      </c>
      <c r="CG14" s="471"/>
      <c r="CH14" s="471"/>
      <c r="CI14" s="471"/>
      <c r="CJ14" s="471"/>
      <c r="CK14" s="471"/>
      <c r="CL14" s="471"/>
      <c r="CM14" s="471"/>
      <c r="CN14" s="471"/>
      <c r="CO14" s="471"/>
      <c r="CP14" s="471"/>
      <c r="CQ14" s="471"/>
      <c r="CR14" s="471"/>
      <c r="CU14" s="480" t="e">
        <f>YEAR(AA16)</f>
        <v>#VALUE!</v>
      </c>
      <c r="CV14" s="481"/>
      <c r="CW14" s="460" t="e">
        <f>MONTH(AA16)</f>
        <v>#VALUE!</v>
      </c>
      <c r="CX14" s="461"/>
      <c r="CY14" s="464"/>
      <c r="CZ14" s="465"/>
      <c r="DC14" s="385" t="str">
        <f>IF(AA16="","未入力","OK")</f>
        <v>OK</v>
      </c>
      <c r="DD14" s="386"/>
      <c r="DE14" s="387">
        <f>IF(DC14="OK",0,1)</f>
        <v>0</v>
      </c>
    </row>
    <row r="15" spans="1:128" ht="13.5" customHeight="1" thickBot="1">
      <c r="B15" s="413" t="s">
        <v>120</v>
      </c>
      <c r="C15" s="357"/>
      <c r="D15" s="357"/>
      <c r="E15" s="357"/>
      <c r="F15" s="358"/>
      <c r="G15" s="523" t="str">
        <f>IF('①基本情報・異動情報（学生入力用）'!F13="","学生入力用未入力です。",'①基本情報・異動情報（学生入力用）'!F13)</f>
        <v>学生入力用未入力です。</v>
      </c>
      <c r="H15" s="524"/>
      <c r="I15" s="524"/>
      <c r="J15" s="524"/>
      <c r="K15" s="524"/>
      <c r="L15" s="524"/>
      <c r="M15" s="524"/>
      <c r="N15" s="524"/>
      <c r="O15" s="524"/>
      <c r="P15" s="525"/>
      <c r="Q15" s="589"/>
      <c r="R15" s="79"/>
      <c r="S15" s="529"/>
      <c r="T15" s="199"/>
      <c r="U15" s="357"/>
      <c r="V15" s="357"/>
      <c r="W15" s="357"/>
      <c r="X15" s="357"/>
      <c r="Y15" s="357"/>
      <c r="Z15" s="222"/>
      <c r="AA15" s="550"/>
      <c r="AB15" s="551"/>
      <c r="AC15" s="551"/>
      <c r="AD15" s="551"/>
      <c r="AE15" s="551"/>
      <c r="AF15" s="551"/>
      <c r="AG15" s="551"/>
      <c r="AH15" s="552"/>
      <c r="AI15" s="496"/>
      <c r="AK15" s="562"/>
      <c r="AL15" s="562"/>
      <c r="AM15" s="599"/>
      <c r="AN15" s="599"/>
      <c r="AO15" s="599"/>
      <c r="AP15" s="600"/>
      <c r="AQ15" s="604"/>
      <c r="AR15" s="605"/>
      <c r="AS15" s="605"/>
      <c r="AT15" s="605"/>
      <c r="AU15" s="605"/>
      <c r="AV15" s="606"/>
      <c r="AZ15" s="224"/>
      <c r="BA15" s="556"/>
      <c r="BB15" s="557"/>
      <c r="BC15" s="558"/>
      <c r="BD15" s="372"/>
      <c r="BE15" s="607"/>
      <c r="BF15" s="469"/>
      <c r="BG15" s="469"/>
      <c r="BH15" s="469"/>
      <c r="BI15" s="469"/>
      <c r="BJ15" s="469"/>
      <c r="BK15" s="471"/>
      <c r="BL15" s="471"/>
      <c r="BM15" s="471"/>
      <c r="BN15" s="471"/>
      <c r="BO15" s="471"/>
      <c r="BP15" s="471"/>
      <c r="BQ15" s="471"/>
      <c r="BR15" s="471"/>
      <c r="BS15" s="471"/>
      <c r="BT15" s="471"/>
      <c r="BU15" s="471"/>
      <c r="BV15" s="471"/>
      <c r="BW15" s="471"/>
      <c r="CA15" s="469"/>
      <c r="CB15" s="469"/>
      <c r="CC15" s="469"/>
      <c r="CD15" s="469"/>
      <c r="CE15" s="469"/>
      <c r="CF15" s="471"/>
      <c r="CG15" s="471"/>
      <c r="CH15" s="471"/>
      <c r="CI15" s="471"/>
      <c r="CJ15" s="471"/>
      <c r="CK15" s="471"/>
      <c r="CL15" s="471"/>
      <c r="CM15" s="471"/>
      <c r="CN15" s="471"/>
      <c r="CO15" s="471"/>
      <c r="CP15" s="471"/>
      <c r="CQ15" s="471"/>
      <c r="CR15" s="471"/>
      <c r="CU15" s="482"/>
      <c r="CV15" s="483"/>
      <c r="CW15" s="462"/>
      <c r="CX15" s="463"/>
      <c r="CY15" s="466"/>
      <c r="CZ15" s="467"/>
      <c r="DC15" s="385"/>
      <c r="DD15" s="386"/>
      <c r="DE15" s="387"/>
    </row>
    <row r="16" spans="1:128" ht="13.5" customHeight="1" thickBot="1">
      <c r="B16" s="357"/>
      <c r="C16" s="357"/>
      <c r="D16" s="357"/>
      <c r="E16" s="357"/>
      <c r="F16" s="358"/>
      <c r="G16" s="526"/>
      <c r="H16" s="527"/>
      <c r="I16" s="527"/>
      <c r="J16" s="527"/>
      <c r="K16" s="527"/>
      <c r="L16" s="527"/>
      <c r="M16" s="527"/>
      <c r="N16" s="527"/>
      <c r="O16" s="527"/>
      <c r="P16" s="528"/>
      <c r="Q16" s="589"/>
      <c r="R16" s="79"/>
      <c r="S16" s="529"/>
      <c r="U16" s="536" t="s">
        <v>141</v>
      </c>
      <c r="V16" s="536"/>
      <c r="W16" s="536"/>
      <c r="X16" s="536"/>
      <c r="Y16" s="536"/>
      <c r="Z16" s="537"/>
      <c r="AA16" s="538" t="str">
        <f>IF('①基本情報・異動情報（学生入力用）'!Z9="","学生入力用未記入です。",'①基本情報・異動情報（学生入力用）'!Z9)</f>
        <v>学生入力用未記入です。</v>
      </c>
      <c r="AB16" s="539"/>
      <c r="AC16" s="539"/>
      <c r="AD16" s="539"/>
      <c r="AE16" s="539"/>
      <c r="AF16" s="539"/>
      <c r="AG16" s="542" t="str">
        <f>IF('①基本情報・異動情報（学生入力用）'!Z9="","","分迄")</f>
        <v/>
      </c>
      <c r="AH16" s="543"/>
      <c r="AI16" s="495" t="s">
        <v>112</v>
      </c>
      <c r="AY16" s="224"/>
      <c r="AZ16" s="224"/>
      <c r="BA16" s="553" t="e">
        <f>IF(AA16="いいえ","98765432",CU16*10000+CW16*100+CY16)</f>
        <v>#VALUE!</v>
      </c>
      <c r="BB16" s="554"/>
      <c r="BC16" s="555"/>
      <c r="BD16" s="372"/>
      <c r="BE16" s="607"/>
      <c r="BF16" s="469"/>
      <c r="BG16" s="469"/>
      <c r="BH16" s="469"/>
      <c r="BI16" s="469"/>
      <c r="BJ16" s="469"/>
      <c r="BK16" s="471"/>
      <c r="BL16" s="471"/>
      <c r="BM16" s="471"/>
      <c r="BN16" s="471"/>
      <c r="BO16" s="471"/>
      <c r="BP16" s="471"/>
      <c r="BQ16" s="471"/>
      <c r="BR16" s="471"/>
      <c r="BS16" s="471"/>
      <c r="BT16" s="471"/>
      <c r="BU16" s="471"/>
      <c r="BV16" s="471"/>
      <c r="BW16" s="471"/>
      <c r="CA16" s="469"/>
      <c r="CB16" s="469"/>
      <c r="CC16" s="469"/>
      <c r="CD16" s="469"/>
      <c r="CE16" s="469"/>
      <c r="CF16" s="471"/>
      <c r="CG16" s="471"/>
      <c r="CH16" s="471"/>
      <c r="CI16" s="471"/>
      <c r="CJ16" s="471"/>
      <c r="CK16" s="471"/>
      <c r="CL16" s="471"/>
      <c r="CM16" s="471"/>
      <c r="CN16" s="471"/>
      <c r="CO16" s="471"/>
      <c r="CP16" s="471"/>
      <c r="CQ16" s="471"/>
      <c r="CR16" s="471"/>
      <c r="CU16" s="559" t="str">
        <f>IF(AA19="","",YEAR(AA19))</f>
        <v/>
      </c>
      <c r="CV16" s="464"/>
      <c r="CW16" s="460" t="str">
        <f>IF(AA19="","",MONTH(AA19))</f>
        <v/>
      </c>
      <c r="CX16" s="461"/>
      <c r="CY16" s="464"/>
      <c r="CZ16" s="465"/>
      <c r="DC16" s="385" t="str">
        <f>IF(AA16="","未入力","OK")</f>
        <v>OK</v>
      </c>
      <c r="DD16" s="386"/>
      <c r="DE16" s="387">
        <f>IF(AA16="いいえ",0,IF(DC16="OK",0,1))</f>
        <v>0</v>
      </c>
    </row>
    <row r="17" spans="1:109" ht="13.5" customHeight="1" thickBot="1">
      <c r="B17" s="388" t="s">
        <v>100</v>
      </c>
      <c r="C17" s="388"/>
      <c r="D17" s="388"/>
      <c r="E17" s="388"/>
      <c r="F17" s="219"/>
      <c r="G17" s="523" t="str">
        <f>IF('①基本情報・異動情報（学生入力用）'!F15="","学生入力用未入力です。",'①基本情報・異動情報（学生入力用）'!F15)</f>
        <v>学生入力用未入力です。</v>
      </c>
      <c r="H17" s="524"/>
      <c r="I17" s="524"/>
      <c r="J17" s="524"/>
      <c r="K17" s="524"/>
      <c r="L17" s="524"/>
      <c r="M17" s="524"/>
      <c r="N17" s="524"/>
      <c r="O17" s="524"/>
      <c r="P17" s="525"/>
      <c r="Q17" s="589"/>
      <c r="R17" s="79"/>
      <c r="S17" s="529"/>
      <c r="T17" s="199"/>
      <c r="U17" s="536"/>
      <c r="V17" s="536"/>
      <c r="W17" s="536"/>
      <c r="X17" s="536"/>
      <c r="Y17" s="536"/>
      <c r="Z17" s="537"/>
      <c r="AA17" s="540"/>
      <c r="AB17" s="541"/>
      <c r="AC17" s="541"/>
      <c r="AD17" s="541"/>
      <c r="AE17" s="541"/>
      <c r="AF17" s="541"/>
      <c r="AG17" s="544"/>
      <c r="AH17" s="545"/>
      <c r="AI17" s="496"/>
      <c r="AJ17" s="79"/>
      <c r="AK17" s="390" t="s">
        <v>128</v>
      </c>
      <c r="AL17" s="445"/>
      <c r="AM17" s="445"/>
      <c r="AN17" s="608"/>
      <c r="AO17" s="398" t="str">
        <f>IF(AND(AA12="辞退（本人都合）",DE20=0),"異動情報の入力完了です。",IF(AND(AA12="辞退（短縮卒業・修了）",DJ12=0),"異動情報の入力完了です。","エラー：未入力項目があります。必要項目を全て入力してください。"))</f>
        <v>エラー：未入力項目があります。必要項目を全て入力してください。</v>
      </c>
      <c r="AP17" s="398"/>
      <c r="AQ17" s="398"/>
      <c r="AR17" s="398"/>
      <c r="AS17" s="398"/>
      <c r="AT17" s="398"/>
      <c r="AU17" s="398"/>
      <c r="AV17" s="398"/>
      <c r="AW17" s="398"/>
      <c r="AX17" s="399"/>
      <c r="AY17" s="224"/>
      <c r="AZ17" s="224"/>
      <c r="BA17" s="556"/>
      <c r="BB17" s="557"/>
      <c r="BC17" s="558"/>
      <c r="BD17" s="372"/>
      <c r="BE17" s="607"/>
      <c r="BF17" s="468" t="s">
        <v>121</v>
      </c>
      <c r="BG17" s="469"/>
      <c r="BH17" s="469"/>
      <c r="BI17" s="469"/>
      <c r="BJ17" s="469"/>
      <c r="BK17" s="470" t="s">
        <v>122</v>
      </c>
      <c r="BL17" s="471"/>
      <c r="BM17" s="471"/>
      <c r="BN17" s="471"/>
      <c r="BO17" s="471"/>
      <c r="BP17" s="471"/>
      <c r="BQ17" s="471"/>
      <c r="BR17" s="471"/>
      <c r="BS17" s="471"/>
      <c r="BT17" s="471"/>
      <c r="BU17" s="471"/>
      <c r="BV17" s="471"/>
      <c r="BW17" s="471"/>
      <c r="CA17" s="468">
        <f>DE20</f>
        <v>1</v>
      </c>
      <c r="CB17" s="469"/>
      <c r="CC17" s="469"/>
      <c r="CD17" s="469"/>
      <c r="CE17" s="469"/>
      <c r="CF17" s="470" t="s">
        <v>107</v>
      </c>
      <c r="CG17" s="471"/>
      <c r="CH17" s="471"/>
      <c r="CI17" s="471"/>
      <c r="CJ17" s="471"/>
      <c r="CK17" s="471"/>
      <c r="CL17" s="471"/>
      <c r="CM17" s="471"/>
      <c r="CN17" s="471"/>
      <c r="CO17" s="471"/>
      <c r="CP17" s="471"/>
      <c r="CQ17" s="471"/>
      <c r="CR17" s="471"/>
      <c r="CU17" s="560"/>
      <c r="CV17" s="466"/>
      <c r="CW17" s="462"/>
      <c r="CX17" s="463"/>
      <c r="CY17" s="466"/>
      <c r="CZ17" s="467"/>
      <c r="DC17" s="385"/>
      <c r="DD17" s="386"/>
      <c r="DE17" s="387"/>
    </row>
    <row r="18" spans="1:109" ht="13.5" customHeight="1" thickBot="1">
      <c r="B18" s="388"/>
      <c r="C18" s="388"/>
      <c r="D18" s="388"/>
      <c r="E18" s="388"/>
      <c r="F18" s="219"/>
      <c r="G18" s="533"/>
      <c r="H18" s="534"/>
      <c r="I18" s="534"/>
      <c r="J18" s="534"/>
      <c r="K18" s="534"/>
      <c r="L18" s="534"/>
      <c r="M18" s="534"/>
      <c r="N18" s="534"/>
      <c r="O18" s="534"/>
      <c r="P18" s="535"/>
      <c r="Q18" s="589"/>
      <c r="R18" s="79"/>
      <c r="S18" s="529"/>
      <c r="T18" s="199"/>
      <c r="AI18" s="276"/>
      <c r="AJ18" s="79"/>
      <c r="AK18" s="392"/>
      <c r="AL18" s="446"/>
      <c r="AM18" s="446"/>
      <c r="AN18" s="609"/>
      <c r="AO18" s="401"/>
      <c r="AP18" s="401"/>
      <c r="AQ18" s="401"/>
      <c r="AR18" s="401"/>
      <c r="AS18" s="401"/>
      <c r="AT18" s="401"/>
      <c r="AU18" s="401"/>
      <c r="AV18" s="401"/>
      <c r="AW18" s="401"/>
      <c r="AX18" s="402"/>
      <c r="AY18" s="224"/>
      <c r="AZ18" s="224"/>
      <c r="BA18" s="225"/>
      <c r="BB18" s="225"/>
      <c r="BC18" s="225"/>
      <c r="BD18" s="211"/>
      <c r="BE18" s="211"/>
      <c r="BF18" s="469"/>
      <c r="BG18" s="469"/>
      <c r="BH18" s="469"/>
      <c r="BI18" s="469"/>
      <c r="BJ18" s="469"/>
      <c r="BK18" s="471"/>
      <c r="BL18" s="471"/>
      <c r="BM18" s="471"/>
      <c r="BN18" s="471"/>
      <c r="BO18" s="471"/>
      <c r="BP18" s="471"/>
      <c r="BQ18" s="471"/>
      <c r="BR18" s="471"/>
      <c r="BS18" s="471"/>
      <c r="BT18" s="471"/>
      <c r="BU18" s="471"/>
      <c r="BV18" s="471"/>
      <c r="BW18" s="471"/>
      <c r="CA18" s="469"/>
      <c r="CB18" s="469"/>
      <c r="CC18" s="469"/>
      <c r="CD18" s="469"/>
      <c r="CE18" s="469"/>
      <c r="CF18" s="471"/>
      <c r="CG18" s="471"/>
      <c r="CH18" s="471"/>
      <c r="CI18" s="471"/>
      <c r="CJ18" s="471"/>
      <c r="CK18" s="471"/>
      <c r="CL18" s="471"/>
      <c r="CM18" s="471"/>
      <c r="CN18" s="471"/>
      <c r="CO18" s="471"/>
      <c r="CP18" s="471"/>
      <c r="CQ18" s="471"/>
      <c r="CR18" s="471"/>
      <c r="DC18" s="385" t="str">
        <f>IF(AA19="","未入力","OK")</f>
        <v>未入力</v>
      </c>
      <c r="DD18" s="386"/>
      <c r="DE18" s="387">
        <f>IF(AA19="いいえ",0,IF(DC18="OK",0,1))</f>
        <v>1</v>
      </c>
    </row>
    <row r="19" spans="1:109" ht="13.5" customHeight="1">
      <c r="B19" s="388" t="s">
        <v>123</v>
      </c>
      <c r="C19" s="388"/>
      <c r="D19" s="388"/>
      <c r="E19" s="388"/>
      <c r="F19" s="219"/>
      <c r="G19" s="523" t="str">
        <f>IF('①基本情報・異動情報（学生入力用）'!F17="","学生入力用未入力です。",'①基本情報・異動情報（学生入力用）'!F17)</f>
        <v>学生入力用未入力です。</v>
      </c>
      <c r="H19" s="524"/>
      <c r="I19" s="524"/>
      <c r="J19" s="524"/>
      <c r="K19" s="524"/>
      <c r="L19" s="524"/>
      <c r="M19" s="524"/>
      <c r="N19" s="524"/>
      <c r="O19" s="524"/>
      <c r="P19" s="525"/>
      <c r="Q19" s="589"/>
      <c r="R19" s="79"/>
      <c r="S19" s="529"/>
      <c r="T19" s="199"/>
      <c r="U19" s="413" t="s">
        <v>169</v>
      </c>
      <c r="V19" s="356"/>
      <c r="W19" s="356"/>
      <c r="X19" s="356"/>
      <c r="Y19" s="356"/>
      <c r="Z19" s="226"/>
      <c r="AA19" s="359"/>
      <c r="AB19" s="360"/>
      <c r="AC19" s="360"/>
      <c r="AD19" s="360"/>
      <c r="AE19" s="360"/>
      <c r="AF19" s="360"/>
      <c r="AG19" s="361"/>
      <c r="AH19" s="497" t="s">
        <v>142</v>
      </c>
      <c r="AI19" s="498"/>
      <c r="AK19" s="392"/>
      <c r="AL19" s="446"/>
      <c r="AM19" s="446"/>
      <c r="AN19" s="609"/>
      <c r="AO19" s="401"/>
      <c r="AP19" s="401"/>
      <c r="AQ19" s="401"/>
      <c r="AR19" s="401"/>
      <c r="AS19" s="401"/>
      <c r="AT19" s="401"/>
      <c r="AU19" s="401"/>
      <c r="AV19" s="401"/>
      <c r="AW19" s="401"/>
      <c r="AX19" s="402"/>
      <c r="AY19" s="201"/>
      <c r="AZ19" s="201"/>
      <c r="BA19" s="201"/>
      <c r="BB19" s="201"/>
      <c r="BC19" s="79"/>
      <c r="BD19" s="79"/>
      <c r="BF19" s="469"/>
      <c r="BG19" s="469"/>
      <c r="BH19" s="469"/>
      <c r="BI19" s="469"/>
      <c r="BJ19" s="469"/>
      <c r="BK19" s="471"/>
      <c r="BL19" s="471"/>
      <c r="BM19" s="471"/>
      <c r="BN19" s="471"/>
      <c r="BO19" s="471"/>
      <c r="BP19" s="471"/>
      <c r="BQ19" s="471"/>
      <c r="BR19" s="471"/>
      <c r="BS19" s="471"/>
      <c r="BT19" s="471"/>
      <c r="BU19" s="471"/>
      <c r="BV19" s="471"/>
      <c r="BW19" s="471"/>
      <c r="CA19" s="469"/>
      <c r="CB19" s="469"/>
      <c r="CC19" s="469"/>
      <c r="CD19" s="469"/>
      <c r="CE19" s="469"/>
      <c r="CF19" s="471"/>
      <c r="CG19" s="471"/>
      <c r="CH19" s="471"/>
      <c r="CI19" s="471"/>
      <c r="CJ19" s="471"/>
      <c r="CK19" s="471"/>
      <c r="CL19" s="471"/>
      <c r="CM19" s="471"/>
      <c r="CN19" s="471"/>
      <c r="CO19" s="471"/>
      <c r="CP19" s="471"/>
      <c r="CQ19" s="471"/>
      <c r="CR19" s="471"/>
      <c r="DC19" s="385"/>
      <c r="DD19" s="386"/>
      <c r="DE19" s="387"/>
    </row>
    <row r="20" spans="1:109" ht="13.5" customHeight="1" thickBot="1">
      <c r="B20" s="388"/>
      <c r="C20" s="388"/>
      <c r="D20" s="388"/>
      <c r="E20" s="388"/>
      <c r="F20" s="219"/>
      <c r="G20" s="526"/>
      <c r="H20" s="527"/>
      <c r="I20" s="527"/>
      <c r="J20" s="527"/>
      <c r="K20" s="527"/>
      <c r="L20" s="527"/>
      <c r="M20" s="527"/>
      <c r="N20" s="527"/>
      <c r="O20" s="527"/>
      <c r="P20" s="528"/>
      <c r="Q20" s="589"/>
      <c r="R20" s="79"/>
      <c r="S20" s="529"/>
      <c r="T20" s="199"/>
      <c r="U20" s="356"/>
      <c r="V20" s="356"/>
      <c r="W20" s="356"/>
      <c r="X20" s="356"/>
      <c r="Y20" s="356"/>
      <c r="Z20" s="226"/>
      <c r="AA20" s="362"/>
      <c r="AB20" s="363"/>
      <c r="AC20" s="363"/>
      <c r="AD20" s="363"/>
      <c r="AE20" s="363"/>
      <c r="AF20" s="363"/>
      <c r="AG20" s="364"/>
      <c r="AH20" s="497"/>
      <c r="AI20" s="498"/>
      <c r="AK20" s="392"/>
      <c r="AL20" s="446"/>
      <c r="AM20" s="446"/>
      <c r="AN20" s="609"/>
      <c r="AO20" s="401"/>
      <c r="AP20" s="401"/>
      <c r="AQ20" s="401"/>
      <c r="AR20" s="401"/>
      <c r="AS20" s="401"/>
      <c r="AT20" s="401"/>
      <c r="AU20" s="401"/>
      <c r="AV20" s="401"/>
      <c r="AW20" s="401"/>
      <c r="AX20" s="402"/>
      <c r="AY20" s="201"/>
      <c r="AZ20" s="201"/>
      <c r="BA20" s="530"/>
      <c r="BB20" s="530"/>
      <c r="BC20" s="79"/>
      <c r="BD20" s="79"/>
      <c r="BE20" s="79"/>
      <c r="BF20" s="468" t="s">
        <v>124</v>
      </c>
      <c r="BG20" s="469"/>
      <c r="BH20" s="469"/>
      <c r="BI20" s="469"/>
      <c r="BJ20" s="469"/>
      <c r="BK20" s="470" t="s">
        <v>125</v>
      </c>
      <c r="BL20" s="471"/>
      <c r="BM20" s="471"/>
      <c r="BN20" s="471"/>
      <c r="BO20" s="471"/>
      <c r="BP20" s="471"/>
      <c r="BQ20" s="471"/>
      <c r="BR20" s="471"/>
      <c r="BS20" s="471"/>
      <c r="BT20" s="471"/>
      <c r="BU20" s="471"/>
      <c r="BV20" s="471"/>
      <c r="BW20" s="471"/>
      <c r="DE20" s="387">
        <f>DE12+DE14+DE16+DE18</f>
        <v>1</v>
      </c>
    </row>
    <row r="21" spans="1:109" ht="13.5" customHeight="1" thickBot="1">
      <c r="B21" s="356" t="s">
        <v>160</v>
      </c>
      <c r="C21" s="357"/>
      <c r="D21" s="357"/>
      <c r="E21" s="357"/>
      <c r="F21" s="219"/>
      <c r="G21" s="517" t="str">
        <f>IF('①基本情報・異動情報（学生入力用）'!F19="","学生入力用未入力です。",'①基本情報・異動情報（学生入力用）'!F19)</f>
        <v>学生入力用未入力です。</v>
      </c>
      <c r="H21" s="518"/>
      <c r="I21" s="518"/>
      <c r="J21" s="518"/>
      <c r="K21" s="518"/>
      <c r="L21" s="518"/>
      <c r="M21" s="518"/>
      <c r="N21" s="518"/>
      <c r="O21" s="518"/>
      <c r="P21" s="519"/>
      <c r="Q21" s="589"/>
      <c r="R21" s="79"/>
      <c r="S21" s="529"/>
      <c r="T21" s="199"/>
      <c r="U21" s="546" t="s">
        <v>170</v>
      </c>
      <c r="V21" s="546"/>
      <c r="W21" s="546"/>
      <c r="X21" s="546"/>
      <c r="Y21" s="546"/>
      <c r="Z21" s="546"/>
      <c r="AA21" s="546"/>
      <c r="AB21" s="546"/>
      <c r="AC21" s="546"/>
      <c r="AD21" s="546"/>
      <c r="AE21" s="546"/>
      <c r="AF21" s="546"/>
      <c r="AG21" s="546"/>
      <c r="AH21" s="546"/>
      <c r="AI21" s="546"/>
      <c r="AK21" s="447"/>
      <c r="AL21" s="448"/>
      <c r="AM21" s="448"/>
      <c r="AN21" s="610"/>
      <c r="AO21" s="404"/>
      <c r="AP21" s="404"/>
      <c r="AQ21" s="404"/>
      <c r="AR21" s="404"/>
      <c r="AS21" s="404"/>
      <c r="AT21" s="404"/>
      <c r="AU21" s="404"/>
      <c r="AV21" s="404"/>
      <c r="AW21" s="404"/>
      <c r="AX21" s="405"/>
      <c r="AY21" s="201"/>
      <c r="AZ21" s="201"/>
      <c r="BA21" s="530"/>
      <c r="BB21" s="530"/>
      <c r="BC21" s="79"/>
      <c r="BD21" s="79"/>
      <c r="BE21" s="79"/>
      <c r="BF21" s="469"/>
      <c r="BG21" s="469"/>
      <c r="BH21" s="469"/>
      <c r="BI21" s="469"/>
      <c r="BJ21" s="469"/>
      <c r="BK21" s="471"/>
      <c r="BL21" s="471"/>
      <c r="BM21" s="471"/>
      <c r="BN21" s="471"/>
      <c r="BO21" s="471"/>
      <c r="BP21" s="471"/>
      <c r="BQ21" s="471"/>
      <c r="BR21" s="471"/>
      <c r="BS21" s="471"/>
      <c r="BT21" s="471"/>
      <c r="BU21" s="471"/>
      <c r="BV21" s="471"/>
      <c r="BW21" s="471"/>
      <c r="DE21" s="387"/>
    </row>
    <row r="22" spans="1:109" ht="13.5" customHeight="1" thickBot="1">
      <c r="B22" s="357"/>
      <c r="C22" s="357"/>
      <c r="D22" s="357"/>
      <c r="E22" s="357"/>
      <c r="F22" s="219"/>
      <c r="G22" s="520"/>
      <c r="H22" s="521"/>
      <c r="I22" s="521"/>
      <c r="J22" s="521"/>
      <c r="K22" s="521"/>
      <c r="L22" s="521"/>
      <c r="M22" s="521"/>
      <c r="N22" s="521"/>
      <c r="O22" s="521"/>
      <c r="P22" s="522"/>
      <c r="Q22" s="589"/>
      <c r="R22" s="79"/>
      <c r="S22" s="529"/>
      <c r="T22" s="199"/>
      <c r="AY22" s="79"/>
      <c r="AZ22" s="79"/>
      <c r="BA22" s="79"/>
      <c r="BB22" s="79"/>
      <c r="BC22" s="79"/>
      <c r="BD22" s="79"/>
      <c r="BE22" s="79"/>
      <c r="BF22" s="469"/>
      <c r="BG22" s="469"/>
      <c r="BH22" s="469"/>
      <c r="BI22" s="469"/>
      <c r="BJ22" s="469"/>
      <c r="BK22" s="471"/>
      <c r="BL22" s="471"/>
      <c r="BM22" s="471"/>
      <c r="BN22" s="471"/>
      <c r="BO22" s="471"/>
      <c r="BP22" s="471"/>
      <c r="BQ22" s="471"/>
      <c r="BR22" s="471"/>
      <c r="BS22" s="471"/>
      <c r="BT22" s="471"/>
      <c r="BU22" s="471"/>
      <c r="BV22" s="471"/>
      <c r="BW22" s="471"/>
    </row>
    <row r="23" spans="1:109" ht="13.5" customHeight="1">
      <c r="B23" s="388" t="s">
        <v>126</v>
      </c>
      <c r="C23" s="388"/>
      <c r="D23" s="388"/>
      <c r="E23" s="388"/>
      <c r="F23" s="219"/>
      <c r="G23" s="517" t="str">
        <f>IF('①基本情報・異動情報（学生入力用）'!F21="","学生入力用未入力です。",'①基本情報・異動情報（学生入力用）'!F21)</f>
        <v>学生入力用未入力です。</v>
      </c>
      <c r="H23" s="518"/>
      <c r="I23" s="518"/>
      <c r="J23" s="518"/>
      <c r="K23" s="518"/>
      <c r="L23" s="518"/>
      <c r="M23" s="518"/>
      <c r="N23" s="518"/>
      <c r="O23" s="518"/>
      <c r="P23" s="519"/>
      <c r="Q23" s="589"/>
      <c r="R23" s="79"/>
      <c r="S23" s="529"/>
      <c r="T23" s="199"/>
      <c r="U23" s="479" t="s">
        <v>186</v>
      </c>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2"/>
      <c r="AW23" s="532"/>
      <c r="AX23" s="532"/>
      <c r="AY23" s="79"/>
      <c r="AZ23" s="79"/>
      <c r="BA23" s="79"/>
      <c r="BB23" s="79"/>
      <c r="BC23" s="79"/>
      <c r="BD23" s="79"/>
      <c r="BE23" s="79"/>
      <c r="BF23" s="469" t="s">
        <v>127</v>
      </c>
      <c r="BG23" s="469"/>
      <c r="BH23" s="469"/>
      <c r="BI23" s="469"/>
      <c r="BJ23" s="469"/>
      <c r="BK23" s="484"/>
      <c r="BL23" s="484"/>
      <c r="BM23" s="484"/>
      <c r="BN23" s="484"/>
      <c r="BO23" s="484"/>
      <c r="BP23" s="484"/>
      <c r="BQ23" s="484"/>
      <c r="BR23" s="484"/>
      <c r="BS23" s="484"/>
      <c r="BT23" s="484"/>
      <c r="BU23" s="484"/>
      <c r="BV23" s="484"/>
      <c r="BW23" s="484"/>
    </row>
    <row r="24" spans="1:109" ht="13.5" customHeight="1" thickBot="1">
      <c r="B24" s="388"/>
      <c r="C24" s="388"/>
      <c r="D24" s="388"/>
      <c r="E24" s="388"/>
      <c r="F24" s="219"/>
      <c r="G24" s="520"/>
      <c r="H24" s="521"/>
      <c r="I24" s="521"/>
      <c r="J24" s="521"/>
      <c r="K24" s="521"/>
      <c r="L24" s="521"/>
      <c r="M24" s="521"/>
      <c r="N24" s="521"/>
      <c r="O24" s="521"/>
      <c r="P24" s="522"/>
      <c r="Q24" s="589"/>
      <c r="R24" s="79"/>
      <c r="S24" s="529"/>
      <c r="T24" s="199"/>
      <c r="U24" s="479"/>
      <c r="V24" s="532"/>
      <c r="W24" s="532"/>
      <c r="X24" s="532"/>
      <c r="Y24" s="532"/>
      <c r="Z24" s="532"/>
      <c r="AA24" s="532"/>
      <c r="AB24" s="532"/>
      <c r="AC24" s="532"/>
      <c r="AD24" s="532"/>
      <c r="AE24" s="532"/>
      <c r="AF24" s="532"/>
      <c r="AG24" s="532"/>
      <c r="AH24" s="532"/>
      <c r="AI24" s="532"/>
      <c r="AJ24" s="532"/>
      <c r="AK24" s="532"/>
      <c r="AL24" s="532"/>
      <c r="AM24" s="532"/>
      <c r="AN24" s="532"/>
      <c r="AO24" s="532"/>
      <c r="AP24" s="532"/>
      <c r="AQ24" s="532"/>
      <c r="AR24" s="532"/>
      <c r="AS24" s="532"/>
      <c r="AT24" s="532"/>
      <c r="AU24" s="532"/>
      <c r="AV24" s="532"/>
      <c r="AW24" s="532"/>
      <c r="AX24" s="532"/>
      <c r="BF24" s="469"/>
      <c r="BG24" s="469"/>
      <c r="BH24" s="469"/>
      <c r="BI24" s="469"/>
      <c r="BJ24" s="469"/>
      <c r="BK24" s="484"/>
      <c r="BL24" s="484"/>
      <c r="BM24" s="484"/>
      <c r="BN24" s="484"/>
      <c r="BO24" s="484"/>
      <c r="BP24" s="484"/>
      <c r="BQ24" s="484"/>
      <c r="BR24" s="484"/>
      <c r="BS24" s="484"/>
      <c r="BT24" s="484"/>
      <c r="BU24" s="484"/>
      <c r="BV24" s="484"/>
      <c r="BW24" s="484"/>
    </row>
    <row r="25" spans="1:109" ht="13.5" customHeight="1">
      <c r="A25" s="79"/>
      <c r="B25" s="388" t="s">
        <v>157</v>
      </c>
      <c r="C25" s="388"/>
      <c r="D25" s="388"/>
      <c r="E25" s="388"/>
      <c r="F25" s="219"/>
      <c r="G25" s="517" t="str">
        <f>IF('①基本情報・異動情報（学生入力用）'!F23="","学生入力用未入力です。",'①基本情報・異動情報（学生入力用）'!F23)</f>
        <v>学生入力用未入力です。</v>
      </c>
      <c r="H25" s="518"/>
      <c r="I25" s="518"/>
      <c r="J25" s="518"/>
      <c r="K25" s="518"/>
      <c r="L25" s="518"/>
      <c r="M25" s="518"/>
      <c r="N25" s="518"/>
      <c r="O25" s="518"/>
      <c r="P25" s="519"/>
      <c r="Q25" s="589"/>
      <c r="R25" s="79"/>
      <c r="S25" s="529"/>
      <c r="U25" s="479"/>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32"/>
      <c r="AW25" s="532"/>
      <c r="AX25" s="532"/>
      <c r="BF25" s="469"/>
      <c r="BG25" s="469"/>
      <c r="BH25" s="469"/>
      <c r="BI25" s="469"/>
      <c r="BJ25" s="469"/>
      <c r="BK25" s="484"/>
      <c r="BL25" s="484"/>
      <c r="BM25" s="484"/>
      <c r="BN25" s="484"/>
      <c r="BO25" s="484"/>
      <c r="BP25" s="484"/>
      <c r="BQ25" s="484"/>
      <c r="BR25" s="484"/>
      <c r="BS25" s="484"/>
      <c r="BT25" s="484"/>
      <c r="BU25" s="484"/>
      <c r="BV25" s="484"/>
      <c r="BW25" s="484"/>
    </row>
    <row r="26" spans="1:109" ht="13.5" customHeight="1" thickBot="1">
      <c r="A26" s="77"/>
      <c r="B26" s="388"/>
      <c r="C26" s="388"/>
      <c r="D26" s="388"/>
      <c r="E26" s="388"/>
      <c r="F26" s="219"/>
      <c r="G26" s="520"/>
      <c r="H26" s="521"/>
      <c r="I26" s="521"/>
      <c r="J26" s="521"/>
      <c r="K26" s="521"/>
      <c r="L26" s="521"/>
      <c r="M26" s="521"/>
      <c r="N26" s="521"/>
      <c r="O26" s="521"/>
      <c r="P26" s="522"/>
      <c r="Q26" s="589"/>
      <c r="R26" s="211"/>
      <c r="S26" s="194"/>
      <c r="T26" s="199"/>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c r="AR26" s="532"/>
      <c r="AS26" s="532"/>
      <c r="AT26" s="532"/>
      <c r="AU26" s="532"/>
      <c r="AV26" s="532"/>
      <c r="AW26" s="532"/>
      <c r="AX26" s="532"/>
      <c r="BF26" s="469" t="s">
        <v>129</v>
      </c>
      <c r="BG26" s="469"/>
      <c r="BH26" s="469"/>
      <c r="BI26" s="469"/>
      <c r="BJ26" s="469"/>
      <c r="BK26" s="484"/>
      <c r="BL26" s="484"/>
      <c r="BM26" s="484"/>
      <c r="BN26" s="484"/>
      <c r="BO26" s="484"/>
      <c r="BP26" s="484"/>
      <c r="BQ26" s="484"/>
      <c r="BR26" s="484"/>
      <c r="BS26" s="484"/>
      <c r="BT26" s="484"/>
      <c r="BU26" s="484"/>
      <c r="BV26" s="484"/>
      <c r="BW26" s="484"/>
    </row>
    <row r="27" spans="1:109" ht="13.5" customHeight="1" thickBot="1">
      <c r="A27" s="77"/>
      <c r="B27" s="77"/>
      <c r="C27" s="77"/>
      <c r="D27" s="77"/>
      <c r="G27" s="211"/>
      <c r="H27" s="211"/>
      <c r="I27" s="211"/>
      <c r="J27" s="211"/>
      <c r="K27" s="211"/>
      <c r="L27" s="211"/>
      <c r="M27" s="211"/>
      <c r="N27" s="211"/>
      <c r="O27" s="211"/>
      <c r="P27" s="211"/>
      <c r="Q27" s="211"/>
      <c r="R27" s="211"/>
      <c r="S27" s="194"/>
      <c r="T27" s="199"/>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BF27" s="469"/>
      <c r="BG27" s="469"/>
      <c r="BH27" s="469"/>
      <c r="BI27" s="469"/>
      <c r="BJ27" s="469"/>
      <c r="BK27" s="484"/>
      <c r="BL27" s="484"/>
      <c r="BM27" s="484"/>
      <c r="BN27" s="484"/>
      <c r="BO27" s="484"/>
      <c r="BP27" s="484"/>
      <c r="BQ27" s="484"/>
      <c r="BR27" s="484"/>
      <c r="BS27" s="484"/>
      <c r="BT27" s="484"/>
      <c r="BU27" s="484"/>
      <c r="BV27" s="484"/>
      <c r="BW27" s="484"/>
    </row>
    <row r="28" spans="1:109" ht="13.5" customHeight="1">
      <c r="A28" s="77"/>
      <c r="B28" s="77"/>
      <c r="C28" s="77"/>
      <c r="D28" s="77"/>
      <c r="G28" s="211"/>
      <c r="H28" s="211"/>
      <c r="I28" s="211"/>
      <c r="J28" s="211"/>
      <c r="K28" s="211"/>
      <c r="L28" s="211"/>
      <c r="M28" s="211"/>
      <c r="N28" s="211"/>
      <c r="O28" s="211"/>
      <c r="P28" s="211"/>
      <c r="Q28" s="211"/>
      <c r="R28" s="211"/>
      <c r="S28" s="194"/>
      <c r="T28" s="199"/>
      <c r="U28" s="590"/>
      <c r="V28" s="591"/>
      <c r="W28" s="591"/>
      <c r="X28" s="591"/>
      <c r="Y28" s="591"/>
      <c r="Z28" s="591"/>
      <c r="AA28" s="591"/>
      <c r="AB28" s="591"/>
      <c r="AC28" s="591"/>
      <c r="AD28" s="591"/>
      <c r="AE28" s="591"/>
      <c r="AF28" s="591"/>
      <c r="AG28" s="591"/>
      <c r="AH28" s="591"/>
      <c r="AI28" s="591"/>
      <c r="AJ28" s="591"/>
      <c r="AK28" s="591"/>
      <c r="AL28" s="591"/>
      <c r="AM28" s="591"/>
      <c r="AN28" s="591"/>
      <c r="AO28" s="591"/>
      <c r="AP28" s="591"/>
      <c r="AQ28" s="591"/>
      <c r="AR28" s="591"/>
      <c r="AS28" s="591"/>
      <c r="AT28" s="591"/>
      <c r="AU28" s="591"/>
      <c r="AV28" s="591"/>
      <c r="AW28" s="591"/>
      <c r="AX28" s="592"/>
      <c r="BF28" s="469"/>
      <c r="BG28" s="469"/>
      <c r="BH28" s="469"/>
      <c r="BI28" s="469"/>
      <c r="BJ28" s="469"/>
      <c r="BK28" s="484"/>
      <c r="BL28" s="484"/>
      <c r="BM28" s="484"/>
      <c r="BN28" s="484"/>
      <c r="BO28" s="484"/>
      <c r="BP28" s="484"/>
      <c r="BQ28" s="484"/>
      <c r="BR28" s="484"/>
      <c r="BS28" s="484"/>
      <c r="BT28" s="484"/>
      <c r="BU28" s="484"/>
      <c r="BV28" s="484"/>
      <c r="BW28" s="484"/>
    </row>
    <row r="29" spans="1:109" ht="13.5" customHeight="1">
      <c r="B29" s="199"/>
      <c r="C29" s="367"/>
      <c r="D29" s="368"/>
      <c r="E29" s="368"/>
      <c r="F29" s="368"/>
      <c r="G29" s="531"/>
      <c r="H29" s="531"/>
      <c r="I29" s="531"/>
      <c r="J29" s="531"/>
      <c r="K29" s="531"/>
      <c r="L29" s="531"/>
      <c r="M29" s="531"/>
      <c r="N29" s="531"/>
      <c r="O29" s="531"/>
      <c r="P29" s="531"/>
      <c r="Q29" s="199"/>
      <c r="R29" s="199"/>
      <c r="S29" s="529"/>
      <c r="T29" s="199"/>
      <c r="U29" s="593"/>
      <c r="V29" s="594"/>
      <c r="W29" s="594"/>
      <c r="X29" s="594"/>
      <c r="Y29" s="594"/>
      <c r="Z29" s="594"/>
      <c r="AA29" s="594"/>
      <c r="AB29" s="594"/>
      <c r="AC29" s="594"/>
      <c r="AD29" s="594"/>
      <c r="AE29" s="594"/>
      <c r="AF29" s="594"/>
      <c r="AG29" s="594"/>
      <c r="AH29" s="594"/>
      <c r="AI29" s="594"/>
      <c r="AJ29" s="594"/>
      <c r="AK29" s="594"/>
      <c r="AL29" s="594"/>
      <c r="AM29" s="594"/>
      <c r="AN29" s="594"/>
      <c r="AO29" s="594"/>
      <c r="AP29" s="594"/>
      <c r="AQ29" s="594"/>
      <c r="AR29" s="594"/>
      <c r="AS29" s="594"/>
      <c r="AT29" s="594"/>
      <c r="AU29" s="594"/>
      <c r="AV29" s="594"/>
      <c r="AW29" s="594"/>
      <c r="AX29" s="595"/>
      <c r="BA29" s="227"/>
      <c r="BB29" s="227"/>
      <c r="BC29" s="227"/>
      <c r="BD29" s="227"/>
      <c r="BE29" s="227"/>
      <c r="BF29" s="469"/>
      <c r="BG29" s="469"/>
      <c r="BH29" s="469"/>
      <c r="BI29" s="469"/>
      <c r="BJ29" s="469"/>
      <c r="BK29" s="484"/>
      <c r="BL29" s="484"/>
      <c r="BM29" s="484"/>
      <c r="BN29" s="484"/>
      <c r="BO29" s="484"/>
      <c r="BP29" s="484"/>
      <c r="BQ29" s="484"/>
      <c r="BR29" s="484"/>
      <c r="BS29" s="484"/>
      <c r="BT29" s="484"/>
      <c r="BU29" s="484"/>
      <c r="BV29" s="484"/>
      <c r="BW29" s="484"/>
    </row>
    <row r="30" spans="1:109" s="32" customFormat="1" ht="13.5" customHeight="1" thickBot="1">
      <c r="A30" s="215"/>
      <c r="B30" s="202"/>
      <c r="C30" s="367"/>
      <c r="D30" s="368"/>
      <c r="E30" s="368"/>
      <c r="F30" s="368"/>
      <c r="G30" s="531"/>
      <c r="H30" s="531"/>
      <c r="I30" s="531"/>
      <c r="J30" s="531"/>
      <c r="K30" s="531"/>
      <c r="L30" s="531"/>
      <c r="M30" s="531"/>
      <c r="N30" s="531"/>
      <c r="O30" s="531"/>
      <c r="P30" s="531"/>
      <c r="Q30" s="202"/>
      <c r="R30" s="202"/>
      <c r="S30" s="529"/>
      <c r="T30" s="202"/>
      <c r="U30" s="596"/>
      <c r="V30" s="597"/>
      <c r="W30" s="597"/>
      <c r="X30" s="597"/>
      <c r="Y30" s="597"/>
      <c r="Z30" s="597"/>
      <c r="AA30" s="597"/>
      <c r="AB30" s="597"/>
      <c r="AC30" s="597"/>
      <c r="AD30" s="597"/>
      <c r="AE30" s="597"/>
      <c r="AF30" s="597"/>
      <c r="AG30" s="597"/>
      <c r="AH30" s="597"/>
      <c r="AI30" s="597"/>
      <c r="AJ30" s="597"/>
      <c r="AK30" s="597"/>
      <c r="AL30" s="597"/>
      <c r="AM30" s="597"/>
      <c r="AN30" s="597"/>
      <c r="AO30" s="597"/>
      <c r="AP30" s="597"/>
      <c r="AQ30" s="597"/>
      <c r="AR30" s="597"/>
      <c r="AS30" s="597"/>
      <c r="AT30" s="597"/>
      <c r="AU30" s="597"/>
      <c r="AV30" s="597"/>
      <c r="AW30" s="597"/>
      <c r="AX30" s="598"/>
      <c r="AY30" s="218"/>
      <c r="AZ30" s="218"/>
      <c r="BA30" s="228"/>
      <c r="BB30" s="228"/>
      <c r="BC30" s="228"/>
      <c r="BD30" s="228"/>
      <c r="BE30" s="228"/>
      <c r="BF30" s="469"/>
      <c r="BG30" s="469"/>
      <c r="BH30" s="469"/>
      <c r="BI30" s="469"/>
      <c r="BJ30" s="469"/>
      <c r="BK30" s="484"/>
      <c r="BL30" s="484"/>
      <c r="BM30" s="484"/>
      <c r="BN30" s="484"/>
      <c r="BO30" s="484"/>
      <c r="BP30" s="484"/>
      <c r="BQ30" s="484"/>
      <c r="BR30" s="484"/>
      <c r="BS30" s="484"/>
      <c r="BT30" s="484"/>
      <c r="BU30" s="484"/>
      <c r="BV30" s="484"/>
      <c r="BW30" s="484"/>
    </row>
    <row r="31" spans="1:109" ht="13.5" customHeight="1">
      <c r="C31" s="368"/>
      <c r="D31" s="368"/>
      <c r="E31" s="368"/>
      <c r="F31" s="368"/>
      <c r="G31" s="531"/>
      <c r="H31" s="531"/>
      <c r="I31" s="531"/>
      <c r="J31" s="531"/>
      <c r="K31" s="531"/>
      <c r="L31" s="531"/>
      <c r="M31" s="531"/>
      <c r="N31" s="531"/>
      <c r="O31" s="531"/>
      <c r="P31" s="531"/>
      <c r="Q31" s="199"/>
      <c r="R31" s="199"/>
      <c r="S31" s="529"/>
      <c r="BA31" s="227"/>
      <c r="BB31" s="227"/>
      <c r="BC31" s="227"/>
      <c r="BD31" s="227"/>
      <c r="BE31" s="227"/>
      <c r="BF31" s="469"/>
      <c r="BG31" s="469"/>
      <c r="BH31" s="469"/>
      <c r="BI31" s="469"/>
      <c r="BJ31" s="469"/>
      <c r="BK31" s="484"/>
      <c r="BL31" s="484"/>
      <c r="BM31" s="484"/>
      <c r="BN31" s="484"/>
      <c r="BO31" s="484"/>
      <c r="BP31" s="484"/>
      <c r="BQ31" s="484"/>
      <c r="BR31" s="484"/>
      <c r="BS31" s="484"/>
      <c r="BT31" s="484"/>
      <c r="BU31" s="484"/>
      <c r="BV31" s="484"/>
      <c r="BW31" s="484"/>
    </row>
    <row r="32" spans="1:109" ht="13.5" customHeight="1">
      <c r="C32" s="368"/>
      <c r="D32" s="368"/>
      <c r="E32" s="368"/>
      <c r="F32" s="368"/>
      <c r="G32" s="531"/>
      <c r="H32" s="531"/>
      <c r="I32" s="531"/>
      <c r="J32" s="531"/>
      <c r="K32" s="531"/>
      <c r="L32" s="531"/>
      <c r="M32" s="531"/>
      <c r="N32" s="531"/>
      <c r="O32" s="531"/>
      <c r="P32" s="531"/>
      <c r="S32" s="529"/>
      <c r="U32" s="479" t="s">
        <v>163</v>
      </c>
      <c r="V32" s="479"/>
      <c r="W32" s="479"/>
      <c r="X32" s="479"/>
      <c r="Y32" s="479"/>
      <c r="Z32" s="479"/>
      <c r="AA32" s="479"/>
      <c r="AB32" s="479"/>
      <c r="AC32" s="479"/>
      <c r="AD32" s="479"/>
      <c r="AE32" s="479"/>
      <c r="AF32" s="479"/>
      <c r="AG32" s="479"/>
      <c r="AH32" s="479"/>
      <c r="AI32" s="479"/>
      <c r="AJ32" s="479"/>
      <c r="AK32" s="479"/>
      <c r="AL32" s="479"/>
      <c r="AM32" s="479"/>
      <c r="AN32" s="479"/>
      <c r="AO32" s="479"/>
      <c r="AP32" s="479"/>
      <c r="AQ32" s="479"/>
      <c r="AR32" s="479"/>
      <c r="AS32" s="479"/>
      <c r="AT32" s="479"/>
      <c r="AU32" s="479"/>
      <c r="AV32" s="479"/>
      <c r="AW32" s="479"/>
      <c r="AX32" s="479"/>
      <c r="BA32" s="227"/>
      <c r="BB32" s="227"/>
      <c r="BC32" s="227"/>
      <c r="BD32" s="227"/>
      <c r="BE32" s="227"/>
      <c r="BF32" s="469" t="s">
        <v>130</v>
      </c>
      <c r="BG32" s="469"/>
      <c r="BH32" s="469"/>
      <c r="BI32" s="469"/>
      <c r="BJ32" s="469"/>
      <c r="BK32" s="484"/>
      <c r="BL32" s="484"/>
      <c r="BM32" s="484"/>
      <c r="BN32" s="484"/>
      <c r="BO32" s="484"/>
      <c r="BP32" s="484"/>
      <c r="BQ32" s="484"/>
      <c r="BR32" s="484"/>
      <c r="BS32" s="484"/>
      <c r="BT32" s="484"/>
      <c r="BU32" s="484"/>
      <c r="BV32" s="484"/>
      <c r="BW32" s="484"/>
    </row>
    <row r="33" spans="1:131" ht="13.5" customHeight="1">
      <c r="Q33" s="74"/>
      <c r="R33" s="74"/>
      <c r="S33" s="194"/>
      <c r="U33" s="479"/>
      <c r="V33" s="479"/>
      <c r="W33" s="479"/>
      <c r="X33" s="479"/>
      <c r="Y33" s="479"/>
      <c r="Z33" s="479"/>
      <c r="AA33" s="479"/>
      <c r="AB33" s="479"/>
      <c r="AC33" s="479"/>
      <c r="AD33" s="479"/>
      <c r="AE33" s="479"/>
      <c r="AF33" s="479"/>
      <c r="AG33" s="479"/>
      <c r="AH33" s="479"/>
      <c r="AI33" s="479"/>
      <c r="AJ33" s="479"/>
      <c r="AK33" s="479"/>
      <c r="AL33" s="479"/>
      <c r="AM33" s="479"/>
      <c r="AN33" s="479"/>
      <c r="AO33" s="479"/>
      <c r="AP33" s="479"/>
      <c r="AQ33" s="479"/>
      <c r="AR33" s="479"/>
      <c r="AS33" s="479"/>
      <c r="AT33" s="479"/>
      <c r="AU33" s="479"/>
      <c r="AV33" s="479"/>
      <c r="AW33" s="479"/>
      <c r="AX33" s="479"/>
      <c r="BA33" s="227"/>
      <c r="BB33" s="227"/>
      <c r="BC33" s="227"/>
      <c r="BD33" s="227"/>
      <c r="BE33" s="227"/>
      <c r="BF33" s="469"/>
      <c r="BG33" s="469"/>
      <c r="BH33" s="469"/>
      <c r="BI33" s="469"/>
      <c r="BJ33" s="469"/>
      <c r="BK33" s="484"/>
      <c r="BL33" s="484"/>
      <c r="BM33" s="484"/>
      <c r="BN33" s="484"/>
      <c r="BO33" s="484"/>
      <c r="BP33" s="484"/>
      <c r="BQ33" s="484"/>
      <c r="BR33" s="484"/>
      <c r="BS33" s="484"/>
      <c r="BT33" s="484"/>
      <c r="BU33" s="484"/>
      <c r="BV33" s="484"/>
      <c r="BW33" s="484"/>
    </row>
    <row r="34" spans="1:131" ht="13.5" customHeight="1">
      <c r="S34" s="194"/>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79"/>
      <c r="AW34" s="479"/>
      <c r="AX34" s="479"/>
      <c r="BA34" s="227"/>
      <c r="BB34" s="227"/>
      <c r="BC34" s="227"/>
      <c r="BD34" s="227"/>
      <c r="BE34" s="227"/>
    </row>
    <row r="35" spans="1:131" ht="13.5" customHeight="1">
      <c r="S35" s="194"/>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79"/>
      <c r="BG35" s="201"/>
      <c r="BL35" s="74"/>
      <c r="BM35" s="74"/>
      <c r="BN35" s="74"/>
      <c r="BO35" s="74"/>
      <c r="BP35" s="74"/>
      <c r="BQ35" s="74"/>
    </row>
    <row r="36" spans="1:131" ht="13.5" customHeight="1" thickBot="1">
      <c r="S36" s="194"/>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BG36" s="201"/>
      <c r="BL36" s="74"/>
      <c r="BM36" s="74"/>
      <c r="BN36" s="74"/>
      <c r="BO36" s="74"/>
      <c r="BP36" s="74"/>
      <c r="BQ36" s="74"/>
    </row>
    <row r="37" spans="1:131" ht="13.5" customHeight="1">
      <c r="A37" s="215"/>
      <c r="B37" s="202"/>
      <c r="C37" s="33"/>
      <c r="D37" s="33"/>
      <c r="E37" s="33"/>
      <c r="F37" s="33"/>
      <c r="G37" s="33"/>
      <c r="H37" s="33"/>
      <c r="I37" s="33"/>
      <c r="S37" s="194"/>
      <c r="U37" s="413" t="s">
        <v>131</v>
      </c>
      <c r="V37" s="356"/>
      <c r="W37" s="356"/>
      <c r="X37" s="356"/>
      <c r="Y37" s="356"/>
      <c r="AA37" s="348"/>
      <c r="AB37" s="414"/>
      <c r="AC37" s="414"/>
      <c r="AD37" s="414"/>
      <c r="AE37" s="414"/>
      <c r="AF37" s="414"/>
      <c r="AG37" s="414"/>
      <c r="AH37" s="414"/>
      <c r="AI37" s="415"/>
      <c r="AJ37" s="387">
        <f>IF(AA37="",1,0)</f>
        <v>1</v>
      </c>
      <c r="AL37" s="79"/>
      <c r="AM37" s="229"/>
      <c r="AN37" s="229"/>
      <c r="AO37" s="229"/>
      <c r="AP37" s="79"/>
      <c r="AQ37" s="213"/>
      <c r="AR37" s="213"/>
      <c r="AS37" s="213"/>
      <c r="AT37" s="213"/>
      <c r="AU37" s="213"/>
      <c r="AV37" s="213"/>
      <c r="AW37" s="213"/>
      <c r="AX37" s="213"/>
      <c r="AY37" s="201"/>
      <c r="AZ37" s="201"/>
      <c r="BA37" s="201"/>
      <c r="BB37" s="201"/>
    </row>
    <row r="38" spans="1:131" ht="13.5" customHeight="1" thickBot="1">
      <c r="A38" s="215"/>
      <c r="B38" s="202"/>
      <c r="C38" s="33"/>
      <c r="D38" s="33"/>
      <c r="E38" s="33"/>
      <c r="F38" s="33"/>
      <c r="G38" s="33"/>
      <c r="H38" s="33"/>
      <c r="I38" s="33"/>
      <c r="S38" s="194"/>
      <c r="U38" s="356"/>
      <c r="V38" s="356"/>
      <c r="W38" s="356"/>
      <c r="X38" s="356"/>
      <c r="Y38" s="356"/>
      <c r="AA38" s="416"/>
      <c r="AB38" s="417"/>
      <c r="AC38" s="417"/>
      <c r="AD38" s="417"/>
      <c r="AE38" s="417"/>
      <c r="AF38" s="417"/>
      <c r="AG38" s="417"/>
      <c r="AH38" s="417"/>
      <c r="AI38" s="418"/>
      <c r="AJ38" s="387"/>
      <c r="AL38" s="229"/>
      <c r="AM38" s="229"/>
      <c r="AN38" s="229"/>
      <c r="AO38" s="229"/>
      <c r="AP38" s="213"/>
      <c r="AQ38" s="213"/>
      <c r="AR38" s="213"/>
      <c r="AS38" s="213"/>
      <c r="AT38" s="213"/>
      <c r="AU38" s="213"/>
      <c r="AV38" s="213"/>
      <c r="AW38" s="213"/>
      <c r="AX38" s="213"/>
      <c r="AY38" s="201"/>
      <c r="AZ38" s="201"/>
      <c r="BA38" s="201"/>
      <c r="BB38" s="201"/>
    </row>
    <row r="39" spans="1:131" s="32" customFormat="1" ht="13.5" customHeight="1" thickBot="1">
      <c r="A39" s="215"/>
      <c r="B39" s="202"/>
      <c r="C39" s="33"/>
      <c r="D39" s="33"/>
      <c r="E39" s="33"/>
      <c r="F39" s="33"/>
      <c r="G39" s="33"/>
      <c r="H39" s="33"/>
      <c r="I39" s="33"/>
      <c r="O39" s="33"/>
      <c r="P39" s="215"/>
      <c r="Q39" s="215"/>
      <c r="R39" s="215"/>
      <c r="S39" s="217"/>
      <c r="T39" s="215"/>
      <c r="U39" s="413" t="s">
        <v>132</v>
      </c>
      <c r="V39" s="356"/>
      <c r="W39" s="356"/>
      <c r="X39" s="356"/>
      <c r="Y39" s="356"/>
      <c r="Z39" s="72"/>
      <c r="AA39" s="511" t="s">
        <v>252</v>
      </c>
      <c r="AB39" s="512"/>
      <c r="AC39" s="512"/>
      <c r="AD39" s="512"/>
      <c r="AE39" s="512"/>
      <c r="AF39" s="512"/>
      <c r="AG39" s="512"/>
      <c r="AH39" s="512"/>
      <c r="AI39" s="513"/>
      <c r="AJ39" s="387">
        <f>IF(AA39="",1,0)</f>
        <v>0</v>
      </c>
      <c r="AK39" s="74"/>
      <c r="AL39" s="229"/>
      <c r="AM39" s="229"/>
      <c r="AN39" s="229"/>
      <c r="AO39" s="229"/>
      <c r="AP39" s="213"/>
      <c r="AQ39" s="213"/>
      <c r="AR39" s="213"/>
      <c r="AS39" s="213"/>
      <c r="AT39" s="213"/>
      <c r="AU39" s="213"/>
      <c r="AV39" s="213"/>
      <c r="AW39" s="213"/>
      <c r="AX39" s="213"/>
      <c r="AY39" s="201"/>
      <c r="AZ39" s="201"/>
      <c r="BA39" s="201"/>
      <c r="BB39" s="201"/>
      <c r="BC39" s="218"/>
      <c r="BD39" s="218"/>
      <c r="BE39" s="218"/>
      <c r="BF39" s="218"/>
      <c r="BG39" s="218"/>
    </row>
    <row r="40" spans="1:131" ht="13.5" customHeight="1" thickBot="1">
      <c r="A40" s="215"/>
      <c r="B40" s="202"/>
      <c r="C40" s="33"/>
      <c r="D40" s="33"/>
      <c r="E40" s="33"/>
      <c r="F40" s="33"/>
      <c r="G40" s="33"/>
      <c r="H40" s="33"/>
      <c r="I40" s="33"/>
      <c r="S40" s="194"/>
      <c r="U40" s="356"/>
      <c r="V40" s="356"/>
      <c r="W40" s="356"/>
      <c r="X40" s="356"/>
      <c r="Y40" s="356"/>
      <c r="AA40" s="514"/>
      <c r="AB40" s="515"/>
      <c r="AC40" s="515"/>
      <c r="AD40" s="515"/>
      <c r="AE40" s="515"/>
      <c r="AF40" s="515"/>
      <c r="AG40" s="515"/>
      <c r="AH40" s="515"/>
      <c r="AI40" s="516"/>
      <c r="AJ40" s="387"/>
      <c r="AL40" s="229"/>
      <c r="AM40" s="229"/>
      <c r="AN40" s="229"/>
      <c r="AO40" s="229"/>
      <c r="AP40" s="213"/>
      <c r="AQ40" s="213"/>
      <c r="AR40" s="213"/>
      <c r="AS40" s="213"/>
      <c r="AT40" s="213"/>
      <c r="AU40" s="213"/>
      <c r="AV40" s="213"/>
      <c r="AW40" s="213"/>
      <c r="AX40" s="213"/>
      <c r="AY40" s="221">
        <f>IF(AA43="",1,0)</f>
        <v>0</v>
      </c>
      <c r="AZ40" s="221"/>
      <c r="BA40" s="79"/>
      <c r="BB40" s="201"/>
      <c r="CB40" s="468">
        <v>0</v>
      </c>
      <c r="CC40" s="469"/>
      <c r="CD40" s="469"/>
      <c r="CE40" s="469"/>
      <c r="CF40" s="469"/>
      <c r="CG40" s="470" t="s">
        <v>145</v>
      </c>
      <c r="CH40" s="471"/>
      <c r="CI40" s="471"/>
      <c r="CJ40" s="471"/>
      <c r="CK40" s="471"/>
      <c r="CL40" s="471"/>
      <c r="CM40" s="471"/>
      <c r="CN40" s="471"/>
      <c r="CO40" s="471"/>
      <c r="CP40" s="471"/>
      <c r="CQ40" s="471"/>
      <c r="CR40" s="471"/>
      <c r="CS40" s="471"/>
      <c r="CU40" s="480" t="str">
        <f>IF(AA37="","",YEAR(AA37))</f>
        <v/>
      </c>
      <c r="CV40" s="481"/>
      <c r="CW40" s="460" t="str">
        <f>IF(AA37="","",MONTH(AA37))</f>
        <v/>
      </c>
      <c r="CX40" s="461"/>
      <c r="CY40" s="464" t="str">
        <f>IF(AA37="","",DAY(AA37))</f>
        <v/>
      </c>
      <c r="CZ40" s="465"/>
    </row>
    <row r="41" spans="1:131" ht="13.5" customHeight="1" thickBot="1">
      <c r="A41" s="215"/>
      <c r="B41" s="202"/>
      <c r="C41" s="33"/>
      <c r="D41" s="33"/>
      <c r="E41" s="33"/>
      <c r="F41" s="33"/>
      <c r="G41" s="33"/>
      <c r="H41" s="33"/>
      <c r="I41" s="33"/>
      <c r="S41" s="194"/>
      <c r="U41" s="356" t="s">
        <v>140</v>
      </c>
      <c r="V41" s="356"/>
      <c r="W41" s="356"/>
      <c r="X41" s="356"/>
      <c r="Y41" s="356"/>
      <c r="AA41" s="510" t="s">
        <v>253</v>
      </c>
      <c r="AB41" s="414"/>
      <c r="AC41" s="414"/>
      <c r="AD41" s="414"/>
      <c r="AE41" s="414"/>
      <c r="AF41" s="414"/>
      <c r="AG41" s="414"/>
      <c r="AH41" s="414"/>
      <c r="AI41" s="415"/>
      <c r="AJ41" s="387">
        <f>IF(AA41="",1,0)</f>
        <v>0</v>
      </c>
      <c r="AL41" s="229"/>
      <c r="AM41" s="229"/>
      <c r="AN41" s="229"/>
      <c r="AO41" s="229"/>
      <c r="AP41" s="213"/>
      <c r="AQ41" s="213"/>
      <c r="AR41" s="213"/>
      <c r="AS41" s="213"/>
      <c r="AT41" s="213"/>
      <c r="AU41" s="213"/>
      <c r="AV41" s="213"/>
      <c r="AW41" s="213"/>
      <c r="AX41" s="213"/>
      <c r="AY41" s="221"/>
      <c r="AZ41" s="221"/>
      <c r="BA41" s="79"/>
      <c r="BB41" s="201"/>
      <c r="BC41" s="201"/>
      <c r="BD41" s="201"/>
      <c r="BE41" s="201"/>
      <c r="BF41" s="201"/>
      <c r="BG41" s="201"/>
      <c r="CB41" s="469"/>
      <c r="CC41" s="469"/>
      <c r="CD41" s="469"/>
      <c r="CE41" s="469"/>
      <c r="CF41" s="469"/>
      <c r="CG41" s="471"/>
      <c r="CH41" s="471"/>
      <c r="CI41" s="471"/>
      <c r="CJ41" s="471"/>
      <c r="CK41" s="471"/>
      <c r="CL41" s="471"/>
      <c r="CM41" s="471"/>
      <c r="CN41" s="471"/>
      <c r="CO41" s="471"/>
      <c r="CP41" s="471"/>
      <c r="CQ41" s="471"/>
      <c r="CR41" s="471"/>
      <c r="CS41" s="471"/>
      <c r="CU41" s="482"/>
      <c r="CV41" s="483"/>
      <c r="CW41" s="462"/>
      <c r="CX41" s="463"/>
      <c r="CY41" s="466"/>
      <c r="CZ41" s="467"/>
    </row>
    <row r="42" spans="1:131" ht="13.5" customHeight="1" thickBot="1">
      <c r="A42" s="215"/>
      <c r="B42" s="202"/>
      <c r="C42" s="33"/>
      <c r="D42" s="33"/>
      <c r="E42" s="33"/>
      <c r="F42" s="33"/>
      <c r="G42" s="33"/>
      <c r="H42" s="33"/>
      <c r="I42" s="33"/>
      <c r="S42" s="194"/>
      <c r="U42" s="356"/>
      <c r="V42" s="356"/>
      <c r="W42" s="356"/>
      <c r="X42" s="356"/>
      <c r="Y42" s="356"/>
      <c r="AA42" s="416"/>
      <c r="AB42" s="417"/>
      <c r="AC42" s="417"/>
      <c r="AD42" s="417"/>
      <c r="AE42" s="417"/>
      <c r="AF42" s="417"/>
      <c r="AG42" s="417"/>
      <c r="AH42" s="417"/>
      <c r="AI42" s="418"/>
      <c r="AJ42" s="387"/>
      <c r="AL42" s="229"/>
      <c r="AM42" s="229"/>
      <c r="AN42" s="229"/>
      <c r="AO42" s="229"/>
      <c r="AP42" s="213"/>
      <c r="AQ42" s="213"/>
      <c r="AR42" s="213"/>
      <c r="AS42" s="213"/>
      <c r="AT42" s="213"/>
      <c r="AU42" s="213"/>
      <c r="AV42" s="213"/>
      <c r="AW42" s="213"/>
      <c r="AX42" s="213"/>
      <c r="AY42" s="221">
        <f>IF(AA45="",1,0)</f>
        <v>1</v>
      </c>
      <c r="AZ42" s="221"/>
      <c r="BA42" s="79"/>
      <c r="BB42" s="201"/>
      <c r="BC42" s="201"/>
      <c r="BD42" s="201"/>
      <c r="BE42" s="201"/>
      <c r="BF42" s="201"/>
      <c r="BG42" s="201"/>
      <c r="CB42" s="469"/>
      <c r="CC42" s="469"/>
      <c r="CD42" s="469"/>
      <c r="CE42" s="469"/>
      <c r="CF42" s="469"/>
      <c r="CG42" s="471"/>
      <c r="CH42" s="471"/>
      <c r="CI42" s="471"/>
      <c r="CJ42" s="471"/>
      <c r="CK42" s="471"/>
      <c r="CL42" s="471"/>
      <c r="CM42" s="471"/>
      <c r="CN42" s="471"/>
      <c r="CO42" s="471"/>
      <c r="CP42" s="471"/>
      <c r="CQ42" s="471"/>
      <c r="CR42" s="471"/>
      <c r="CS42" s="471"/>
    </row>
    <row r="43" spans="1:131" ht="13.5" customHeight="1">
      <c r="A43" s="215"/>
      <c r="B43" s="202"/>
      <c r="C43" s="33"/>
      <c r="D43" s="33"/>
      <c r="E43" s="33"/>
      <c r="F43" s="33"/>
      <c r="G43" s="33"/>
      <c r="H43" s="33"/>
      <c r="I43" s="33"/>
      <c r="J43" s="33"/>
      <c r="K43" s="33"/>
      <c r="L43" s="33"/>
      <c r="M43" s="33"/>
      <c r="N43" s="33"/>
      <c r="O43" s="33"/>
      <c r="P43" s="33"/>
      <c r="Q43" s="33"/>
      <c r="R43" s="202"/>
      <c r="S43" s="194"/>
      <c r="T43" s="202"/>
      <c r="U43" s="413" t="s">
        <v>133</v>
      </c>
      <c r="V43" s="356"/>
      <c r="W43" s="356"/>
      <c r="X43" s="356"/>
      <c r="Y43" s="356"/>
      <c r="Z43" s="232"/>
      <c r="AA43" s="472" t="s">
        <v>254</v>
      </c>
      <c r="AB43" s="473"/>
      <c r="AC43" s="473"/>
      <c r="AD43" s="473"/>
      <c r="AE43" s="474"/>
      <c r="AF43" s="474"/>
      <c r="AG43" s="474"/>
      <c r="AH43" s="474"/>
      <c r="AI43" s="475"/>
      <c r="AJ43" s="387">
        <f>IF(AA43="",1,0)</f>
        <v>0</v>
      </c>
      <c r="AK43" s="79"/>
      <c r="AL43" s="229"/>
      <c r="AM43" s="229"/>
      <c r="AN43" s="229"/>
      <c r="AO43" s="79"/>
      <c r="AP43" s="229"/>
      <c r="AQ43" s="229"/>
      <c r="AR43" s="229"/>
      <c r="AS43" s="229"/>
      <c r="AT43" s="229"/>
      <c r="AU43" s="229"/>
      <c r="AV43" s="229"/>
      <c r="AW43" s="229"/>
      <c r="AX43" s="229"/>
      <c r="AY43" s="221"/>
      <c r="AZ43" s="221"/>
      <c r="BA43" s="79"/>
      <c r="BB43" s="201"/>
      <c r="BC43" s="201"/>
      <c r="BD43" s="201"/>
      <c r="BE43" s="201"/>
      <c r="BF43" s="201"/>
      <c r="BG43" s="201"/>
      <c r="CB43" s="468">
        <f>AK51</f>
        <v>2</v>
      </c>
      <c r="CC43" s="469"/>
      <c r="CD43" s="469"/>
      <c r="CE43" s="469"/>
      <c r="CF43" s="469"/>
      <c r="CG43" s="470" t="s">
        <v>107</v>
      </c>
      <c r="CH43" s="471"/>
      <c r="CI43" s="471"/>
      <c r="CJ43" s="471"/>
      <c r="CK43" s="471"/>
      <c r="CL43" s="471"/>
      <c r="CM43" s="471"/>
      <c r="CN43" s="471"/>
      <c r="CO43" s="471"/>
      <c r="CP43" s="471"/>
      <c r="CQ43" s="471"/>
      <c r="CR43" s="471"/>
      <c r="CS43" s="471"/>
    </row>
    <row r="44" spans="1:131" ht="13.5" customHeight="1" thickBot="1">
      <c r="A44" s="215"/>
      <c r="B44" s="202"/>
      <c r="C44" s="33"/>
      <c r="D44" s="33"/>
      <c r="E44" s="33"/>
      <c r="F44" s="33"/>
      <c r="G44" s="33"/>
      <c r="H44" s="33"/>
      <c r="I44" s="33"/>
      <c r="J44" s="33"/>
      <c r="K44" s="33"/>
      <c r="L44" s="33"/>
      <c r="M44" s="33"/>
      <c r="N44" s="33"/>
      <c r="O44" s="33"/>
      <c r="P44" s="33"/>
      <c r="Q44" s="33"/>
      <c r="R44" s="202"/>
      <c r="S44" s="194"/>
      <c r="T44" s="202"/>
      <c r="U44" s="356"/>
      <c r="V44" s="356"/>
      <c r="W44" s="356"/>
      <c r="X44" s="356"/>
      <c r="Y44" s="356"/>
      <c r="AA44" s="476"/>
      <c r="AB44" s="477"/>
      <c r="AC44" s="477"/>
      <c r="AD44" s="477"/>
      <c r="AE44" s="477"/>
      <c r="AF44" s="477"/>
      <c r="AG44" s="477"/>
      <c r="AH44" s="477"/>
      <c r="AI44" s="478"/>
      <c r="AJ44" s="387"/>
      <c r="AK44" s="229"/>
      <c r="AL44" s="229"/>
      <c r="AM44" s="229"/>
      <c r="AN44" s="229"/>
      <c r="AO44" s="229"/>
      <c r="AP44" s="229"/>
      <c r="AQ44" s="229"/>
      <c r="AR44" s="229"/>
      <c r="AS44" s="229"/>
      <c r="AT44" s="229"/>
      <c r="AU44" s="229"/>
      <c r="AV44" s="229"/>
      <c r="AW44" s="229"/>
      <c r="AX44" s="229"/>
      <c r="AY44" s="221">
        <f>IF(AA47="",1,0)</f>
        <v>0</v>
      </c>
      <c r="AZ44" s="221"/>
      <c r="BA44" s="79"/>
      <c r="BB44" s="201"/>
      <c r="BC44" s="201"/>
      <c r="BD44" s="213"/>
      <c r="BE44" s="214"/>
      <c r="BF44" s="214"/>
      <c r="BG44" s="214"/>
      <c r="BH44" s="213"/>
      <c r="BI44" s="213"/>
      <c r="BJ44" s="213"/>
      <c r="BK44" s="213"/>
      <c r="BL44" s="213"/>
      <c r="BM44" s="213"/>
      <c r="BN44" s="213"/>
      <c r="BO44" s="213"/>
      <c r="BP44" s="213"/>
      <c r="BQ44" s="213"/>
      <c r="BR44" s="213"/>
      <c r="BS44" s="213"/>
      <c r="BT44" s="213"/>
      <c r="BU44" s="213"/>
      <c r="BV44" s="213"/>
      <c r="BW44" s="213"/>
      <c r="BX44" s="213"/>
      <c r="BY44" s="213"/>
      <c r="BZ44" s="213"/>
      <c r="CA44" s="213"/>
      <c r="CB44" s="469"/>
      <c r="CC44" s="469"/>
      <c r="CD44" s="469"/>
      <c r="CE44" s="469"/>
      <c r="CF44" s="469"/>
      <c r="CG44" s="471"/>
      <c r="CH44" s="471"/>
      <c r="CI44" s="471"/>
      <c r="CJ44" s="471"/>
      <c r="CK44" s="471"/>
      <c r="CL44" s="471"/>
      <c r="CM44" s="471"/>
      <c r="CN44" s="471"/>
      <c r="CO44" s="471"/>
      <c r="CP44" s="471"/>
      <c r="CQ44" s="471"/>
      <c r="CR44" s="471"/>
      <c r="CS44" s="471"/>
    </row>
    <row r="45" spans="1:131" ht="13.5" customHeight="1" thickBot="1">
      <c r="A45" s="215"/>
      <c r="B45" s="202"/>
      <c r="C45" s="33"/>
      <c r="D45" s="33"/>
      <c r="E45" s="33"/>
      <c r="F45" s="33"/>
      <c r="G45" s="33"/>
      <c r="H45" s="33"/>
      <c r="I45" s="33"/>
      <c r="J45" s="33"/>
      <c r="K45" s="33"/>
      <c r="L45" s="33"/>
      <c r="M45" s="33"/>
      <c r="N45" s="33"/>
      <c r="O45" s="33"/>
      <c r="P45" s="33"/>
      <c r="Q45" s="33"/>
      <c r="R45" s="202"/>
      <c r="S45" s="194"/>
      <c r="T45" s="202"/>
      <c r="U45" s="413" t="s">
        <v>135</v>
      </c>
      <c r="V45" s="356"/>
      <c r="W45" s="356"/>
      <c r="X45" s="356"/>
      <c r="Y45" s="356"/>
      <c r="Z45" s="32"/>
      <c r="AA45" s="499"/>
      <c r="AB45" s="500"/>
      <c r="AC45" s="500"/>
      <c r="AD45" s="500"/>
      <c r="AE45" s="501"/>
      <c r="AF45" s="501"/>
      <c r="AG45" s="501"/>
      <c r="AH45" s="501"/>
      <c r="AI45" s="502"/>
      <c r="AJ45" s="387">
        <f>IF(AA45="",1,0)</f>
        <v>1</v>
      </c>
      <c r="AK45" s="229"/>
      <c r="AL45" s="229"/>
      <c r="AM45" s="229"/>
      <c r="AN45" s="229"/>
      <c r="AO45" s="229"/>
      <c r="AP45" s="229"/>
      <c r="AQ45" s="229"/>
      <c r="AR45" s="229"/>
      <c r="AS45" s="229"/>
      <c r="AT45" s="229"/>
      <c r="AU45" s="229"/>
      <c r="AV45" s="229"/>
      <c r="AW45" s="229"/>
      <c r="AX45" s="229"/>
      <c r="AY45" s="221"/>
      <c r="AZ45" s="221"/>
      <c r="BA45" s="79"/>
      <c r="BB45" s="201"/>
      <c r="BC45" s="201"/>
      <c r="BD45" s="214"/>
      <c r="BE45" s="214"/>
      <c r="BF45" s="214"/>
      <c r="BG45" s="214"/>
      <c r="BH45" s="213"/>
      <c r="BI45" s="213"/>
      <c r="BJ45" s="213"/>
      <c r="BK45" s="213"/>
      <c r="BL45" s="213"/>
      <c r="BM45" s="213"/>
      <c r="BN45" s="213"/>
      <c r="BO45" s="213"/>
      <c r="BP45" s="213"/>
      <c r="BQ45" s="213"/>
      <c r="BR45" s="213"/>
      <c r="BS45" s="213"/>
      <c r="BT45" s="213"/>
      <c r="BU45" s="213"/>
      <c r="BV45" s="213"/>
      <c r="BW45" s="213"/>
      <c r="BX45" s="213"/>
      <c r="BY45" s="213"/>
      <c r="BZ45" s="213"/>
      <c r="CA45" s="213"/>
      <c r="CB45" s="469"/>
      <c r="CC45" s="469"/>
      <c r="CD45" s="469"/>
      <c r="CE45" s="469"/>
      <c r="CF45" s="469"/>
      <c r="CG45" s="471"/>
      <c r="CH45" s="471"/>
      <c r="CI45" s="471"/>
      <c r="CJ45" s="471"/>
      <c r="CK45" s="471"/>
      <c r="CL45" s="471"/>
      <c r="CM45" s="471"/>
      <c r="CN45" s="471"/>
      <c r="CO45" s="471"/>
      <c r="CP45" s="471"/>
      <c r="CQ45" s="471"/>
      <c r="CR45" s="471"/>
      <c r="CS45" s="471"/>
    </row>
    <row r="46" spans="1:131" ht="13.5" customHeight="1" thickBot="1">
      <c r="A46" s="215"/>
      <c r="B46" s="202"/>
      <c r="C46" s="33"/>
      <c r="D46" s="33"/>
      <c r="E46" s="33"/>
      <c r="F46" s="33"/>
      <c r="G46" s="33"/>
      <c r="H46" s="33"/>
      <c r="I46" s="33"/>
      <c r="J46" s="33"/>
      <c r="K46" s="33"/>
      <c r="L46" s="33"/>
      <c r="M46" s="33"/>
      <c r="N46" s="33"/>
      <c r="O46" s="33"/>
      <c r="P46" s="33"/>
      <c r="Q46" s="33"/>
      <c r="R46" s="202"/>
      <c r="S46" s="194"/>
      <c r="T46" s="202"/>
      <c r="U46" s="356"/>
      <c r="V46" s="356"/>
      <c r="W46" s="356"/>
      <c r="X46" s="356"/>
      <c r="Y46" s="356"/>
      <c r="AA46" s="503"/>
      <c r="AB46" s="504"/>
      <c r="AC46" s="504"/>
      <c r="AD46" s="504"/>
      <c r="AE46" s="504"/>
      <c r="AF46" s="504"/>
      <c r="AG46" s="504"/>
      <c r="AH46" s="504"/>
      <c r="AI46" s="505"/>
      <c r="AJ46" s="387"/>
      <c r="AK46" s="390" t="s">
        <v>134</v>
      </c>
      <c r="AL46" s="445"/>
      <c r="AM46" s="445"/>
      <c r="AN46" s="445"/>
      <c r="AO46" s="449" t="str">
        <f>VLOOKUP(AK51,CB40:CS45,6,FALSE)</f>
        <v>エラー：未入力項目があります。必要項目を全て入力してください。</v>
      </c>
      <c r="AP46" s="450"/>
      <c r="AQ46" s="450"/>
      <c r="AR46" s="450"/>
      <c r="AS46" s="450"/>
      <c r="AT46" s="450"/>
      <c r="AU46" s="450"/>
      <c r="AV46" s="450"/>
      <c r="AW46" s="450"/>
      <c r="AX46" s="451"/>
      <c r="AY46" s="221">
        <f>IF(AA49="",1,0)</f>
        <v>1</v>
      </c>
      <c r="AZ46" s="221"/>
      <c r="BA46" s="79"/>
      <c r="BB46" s="201"/>
      <c r="BC46" s="201"/>
      <c r="BD46" s="214"/>
      <c r="BE46" s="214"/>
      <c r="BF46" s="214"/>
      <c r="BG46" s="214"/>
      <c r="BH46" s="213"/>
      <c r="BI46" s="213"/>
      <c r="BJ46" s="213"/>
      <c r="BK46" s="213"/>
      <c r="BL46" s="213"/>
      <c r="BM46" s="213"/>
      <c r="BN46" s="213"/>
      <c r="BO46" s="213"/>
      <c r="BP46" s="213"/>
      <c r="BQ46" s="213"/>
      <c r="BR46" s="213"/>
      <c r="BS46" s="213"/>
      <c r="BT46" s="213"/>
      <c r="BU46" s="213"/>
      <c r="BV46" s="213"/>
      <c r="BW46" s="213"/>
      <c r="BX46" s="213"/>
      <c r="BY46" s="213"/>
      <c r="BZ46" s="213"/>
      <c r="CA46" s="213"/>
      <c r="CB46" s="213"/>
      <c r="CC46" s="213"/>
      <c r="CD46" s="213"/>
      <c r="CE46" s="78"/>
    </row>
    <row r="47" spans="1:131" ht="13.5" customHeight="1">
      <c r="A47" s="215"/>
      <c r="B47" s="202"/>
      <c r="C47" s="33"/>
      <c r="D47" s="33"/>
      <c r="E47" s="33"/>
      <c r="F47" s="33"/>
      <c r="G47" s="33"/>
      <c r="H47" s="33"/>
      <c r="I47" s="33"/>
      <c r="J47" s="33"/>
      <c r="K47" s="33"/>
      <c r="L47" s="33"/>
      <c r="M47" s="33"/>
      <c r="N47" s="33"/>
      <c r="O47" s="33"/>
      <c r="P47" s="33"/>
      <c r="Q47" s="33"/>
      <c r="R47" s="202"/>
      <c r="S47" s="194"/>
      <c r="T47" s="202"/>
      <c r="U47" s="413" t="s">
        <v>161</v>
      </c>
      <c r="V47" s="356"/>
      <c r="W47" s="356"/>
      <c r="X47" s="356"/>
      <c r="Y47" s="356"/>
      <c r="AA47" s="499">
        <v>106002</v>
      </c>
      <c r="AB47" s="500"/>
      <c r="AC47" s="500"/>
      <c r="AD47" s="500"/>
      <c r="AE47" s="500"/>
      <c r="AF47" s="500"/>
      <c r="AG47" s="500"/>
      <c r="AH47" s="500"/>
      <c r="AI47" s="506"/>
      <c r="AJ47" s="387">
        <f>IF(AA47="",1,0)</f>
        <v>0</v>
      </c>
      <c r="AK47" s="392"/>
      <c r="AL47" s="446"/>
      <c r="AM47" s="446"/>
      <c r="AN47" s="446"/>
      <c r="AO47" s="452"/>
      <c r="AP47" s="453"/>
      <c r="AQ47" s="453"/>
      <c r="AR47" s="453"/>
      <c r="AS47" s="453"/>
      <c r="AT47" s="453"/>
      <c r="AU47" s="453"/>
      <c r="AV47" s="453"/>
      <c r="AW47" s="453"/>
      <c r="AX47" s="454"/>
      <c r="AY47" s="221"/>
      <c r="AZ47" s="221"/>
      <c r="BA47" s="79"/>
      <c r="BB47" s="201"/>
      <c r="BC47" s="201"/>
      <c r="BI47" s="213"/>
      <c r="BJ47" s="213"/>
      <c r="BK47" s="213"/>
      <c r="BL47" s="213"/>
      <c r="BM47" s="213"/>
      <c r="BN47" s="213"/>
      <c r="BO47" s="213"/>
      <c r="BP47" s="213"/>
      <c r="BQ47" s="213"/>
      <c r="BR47" s="213"/>
      <c r="BS47" s="213"/>
      <c r="BT47" s="213"/>
      <c r="BU47" s="213"/>
      <c r="BV47" s="213"/>
      <c r="BW47" s="213"/>
      <c r="BX47" s="213"/>
      <c r="BY47" s="213"/>
      <c r="BZ47" s="213"/>
      <c r="CA47" s="213"/>
      <c r="CB47" s="213"/>
      <c r="CC47" s="213"/>
      <c r="CD47" s="213"/>
      <c r="CE47" s="78"/>
    </row>
    <row r="48" spans="1:131" s="32" customFormat="1" ht="13.5" customHeight="1" thickBot="1">
      <c r="N48" s="230"/>
      <c r="O48" s="230"/>
      <c r="P48" s="230"/>
      <c r="Q48" s="230"/>
      <c r="R48" s="230"/>
      <c r="S48" s="194"/>
      <c r="T48" s="230"/>
      <c r="U48" s="356"/>
      <c r="V48" s="356"/>
      <c r="W48" s="356"/>
      <c r="X48" s="356"/>
      <c r="Y48" s="356"/>
      <c r="Z48" s="72"/>
      <c r="AA48" s="507"/>
      <c r="AB48" s="508"/>
      <c r="AC48" s="508"/>
      <c r="AD48" s="508"/>
      <c r="AE48" s="508"/>
      <c r="AF48" s="508"/>
      <c r="AG48" s="508"/>
      <c r="AH48" s="508"/>
      <c r="AI48" s="509"/>
      <c r="AJ48" s="387"/>
      <c r="AK48" s="392"/>
      <c r="AL48" s="446"/>
      <c r="AM48" s="446"/>
      <c r="AN48" s="446"/>
      <c r="AO48" s="452"/>
      <c r="AP48" s="453"/>
      <c r="AQ48" s="453"/>
      <c r="AR48" s="453"/>
      <c r="AS48" s="453"/>
      <c r="AT48" s="453"/>
      <c r="AU48" s="453"/>
      <c r="AV48" s="453"/>
      <c r="AW48" s="453"/>
      <c r="AX48" s="454"/>
      <c r="BI48" s="213"/>
      <c r="BJ48" s="213"/>
      <c r="BK48" s="213"/>
      <c r="BL48" s="213"/>
      <c r="BM48" s="213"/>
      <c r="BN48" s="213"/>
      <c r="BO48" s="213"/>
      <c r="BP48" s="213"/>
      <c r="BQ48" s="213"/>
      <c r="BR48" s="213"/>
      <c r="BS48" s="213"/>
      <c r="BT48" s="213"/>
      <c r="BU48" s="213"/>
      <c r="BV48" s="213"/>
      <c r="BW48" s="213"/>
      <c r="BX48" s="213"/>
      <c r="BY48" s="213"/>
      <c r="BZ48" s="213"/>
      <c r="CA48" s="213"/>
      <c r="CB48" s="213"/>
      <c r="CC48" s="213"/>
      <c r="CD48" s="213"/>
      <c r="CE48" s="231"/>
      <c r="CF48" s="231"/>
      <c r="CG48" s="231"/>
      <c r="CH48" s="231"/>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row>
    <row r="49" spans="19:92" ht="13.5" customHeight="1">
      <c r="S49" s="194"/>
      <c r="U49" s="413" t="s">
        <v>136</v>
      </c>
      <c r="V49" s="356"/>
      <c r="W49" s="356"/>
      <c r="X49" s="356"/>
      <c r="Y49" s="356"/>
      <c r="AA49" s="472"/>
      <c r="AB49" s="474"/>
      <c r="AC49" s="474"/>
      <c r="AD49" s="474"/>
      <c r="AE49" s="474"/>
      <c r="AF49" s="474"/>
      <c r="AG49" s="474"/>
      <c r="AH49" s="474"/>
      <c r="AI49" s="475"/>
      <c r="AJ49" s="387"/>
      <c r="AK49" s="392"/>
      <c r="AL49" s="446"/>
      <c r="AM49" s="446"/>
      <c r="AN49" s="446"/>
      <c r="AO49" s="452"/>
      <c r="AP49" s="453"/>
      <c r="AQ49" s="453"/>
      <c r="AR49" s="453"/>
      <c r="AS49" s="453"/>
      <c r="AT49" s="453"/>
      <c r="AU49" s="453"/>
      <c r="AV49" s="453"/>
      <c r="AW49" s="453"/>
      <c r="AX49" s="454"/>
      <c r="BI49" s="213"/>
      <c r="BJ49" s="213"/>
      <c r="BK49" s="213"/>
      <c r="BL49" s="213"/>
      <c r="BM49" s="213"/>
      <c r="BN49" s="213"/>
      <c r="BO49" s="213"/>
      <c r="BP49" s="213"/>
      <c r="BQ49" s="213"/>
      <c r="BR49" s="213"/>
      <c r="BS49" s="213"/>
      <c r="BT49" s="213"/>
      <c r="BU49" s="213"/>
      <c r="BV49" s="213"/>
      <c r="BW49" s="213"/>
      <c r="BX49" s="213"/>
      <c r="BY49" s="213"/>
      <c r="BZ49" s="213"/>
      <c r="CA49" s="213"/>
      <c r="CB49" s="213"/>
      <c r="CC49" s="213"/>
      <c r="CD49" s="213"/>
      <c r="CE49" s="78"/>
    </row>
    <row r="50" spans="19:92" ht="13.5" customHeight="1" thickBot="1">
      <c r="S50" s="194"/>
      <c r="U50" s="356"/>
      <c r="V50" s="356"/>
      <c r="W50" s="356"/>
      <c r="X50" s="356"/>
      <c r="Y50" s="356"/>
      <c r="AA50" s="476"/>
      <c r="AB50" s="477"/>
      <c r="AC50" s="477"/>
      <c r="AD50" s="477"/>
      <c r="AE50" s="477"/>
      <c r="AF50" s="477"/>
      <c r="AG50" s="477"/>
      <c r="AH50" s="477"/>
      <c r="AI50" s="478"/>
      <c r="AJ50" s="387"/>
      <c r="AK50" s="447"/>
      <c r="AL50" s="448"/>
      <c r="AM50" s="448"/>
      <c r="AN50" s="448"/>
      <c r="AO50" s="455"/>
      <c r="AP50" s="456"/>
      <c r="AQ50" s="456"/>
      <c r="AR50" s="456"/>
      <c r="AS50" s="456"/>
      <c r="AT50" s="456"/>
      <c r="AU50" s="456"/>
      <c r="AV50" s="456"/>
      <c r="AW50" s="456"/>
      <c r="AX50" s="457"/>
    </row>
    <row r="51" spans="19:92" ht="13.5" customHeight="1">
      <c r="S51" s="194"/>
      <c r="U51" s="233"/>
      <c r="V51" s="233"/>
      <c r="W51" s="233"/>
      <c r="X51" s="233"/>
      <c r="Y51" s="233"/>
      <c r="AK51" s="234">
        <f>AJ37+AJ39+AJ41+AJ43+AJ45+AJ47+AJ49</f>
        <v>2</v>
      </c>
    </row>
    <row r="52" spans="19:92" ht="13.5" customHeight="1">
      <c r="S52" s="194"/>
      <c r="U52" s="479" t="s">
        <v>249</v>
      </c>
      <c r="V52" s="479"/>
      <c r="W52" s="479"/>
      <c r="X52" s="479"/>
      <c r="Y52" s="479"/>
      <c r="Z52" s="479"/>
      <c r="AA52" s="479"/>
      <c r="AB52" s="479"/>
      <c r="AC52" s="479"/>
      <c r="AD52" s="479"/>
      <c r="AE52" s="479"/>
      <c r="AF52" s="479"/>
      <c r="AG52" s="479"/>
      <c r="AH52" s="479"/>
      <c r="AI52" s="479"/>
      <c r="AJ52" s="479"/>
      <c r="AK52" s="479"/>
      <c r="AL52" s="479"/>
      <c r="AM52" s="479"/>
      <c r="AN52" s="479"/>
      <c r="AO52" s="479"/>
      <c r="AP52" s="479"/>
      <c r="AQ52" s="479"/>
      <c r="AR52" s="479"/>
      <c r="AS52" s="479"/>
      <c r="AT52" s="479"/>
      <c r="AU52" s="479"/>
      <c r="AV52" s="479"/>
      <c r="AW52" s="479"/>
      <c r="AX52" s="479"/>
    </row>
    <row r="53" spans="19:92" ht="13.5" customHeight="1">
      <c r="S53" s="194"/>
      <c r="U53" s="479"/>
      <c r="V53" s="479"/>
      <c r="W53" s="479"/>
      <c r="X53" s="479"/>
      <c r="Y53" s="479"/>
      <c r="Z53" s="479"/>
      <c r="AA53" s="479"/>
      <c r="AB53" s="479"/>
      <c r="AC53" s="479"/>
      <c r="AD53" s="479"/>
      <c r="AE53" s="479"/>
      <c r="AF53" s="479"/>
      <c r="AG53" s="479"/>
      <c r="AH53" s="479"/>
      <c r="AI53" s="479"/>
      <c r="AJ53" s="479"/>
      <c r="AK53" s="479"/>
      <c r="AL53" s="479"/>
      <c r="AM53" s="479"/>
      <c r="AN53" s="479"/>
      <c r="AO53" s="479"/>
      <c r="AP53" s="479"/>
      <c r="AQ53" s="479"/>
      <c r="AR53" s="479"/>
      <c r="AS53" s="479"/>
      <c r="AT53" s="479"/>
      <c r="AU53" s="479"/>
      <c r="AV53" s="479"/>
      <c r="AW53" s="479"/>
      <c r="AX53" s="479"/>
    </row>
    <row r="54" spans="19:92" ht="13.5" customHeight="1">
      <c r="S54" s="194"/>
      <c r="U54" s="479"/>
      <c r="V54" s="479"/>
      <c r="W54" s="479"/>
      <c r="X54" s="479"/>
      <c r="Y54" s="479"/>
      <c r="Z54" s="479"/>
      <c r="AA54" s="479"/>
      <c r="AB54" s="479"/>
      <c r="AC54" s="479"/>
      <c r="AD54" s="479"/>
      <c r="AE54" s="479"/>
      <c r="AF54" s="479"/>
      <c r="AG54" s="479"/>
      <c r="AH54" s="479"/>
      <c r="AI54" s="479"/>
      <c r="AJ54" s="479"/>
      <c r="AK54" s="479"/>
      <c r="AL54" s="479"/>
      <c r="AM54" s="479"/>
      <c r="AN54" s="479"/>
      <c r="AO54" s="479"/>
      <c r="AP54" s="479"/>
      <c r="AQ54" s="479"/>
      <c r="AR54" s="479"/>
      <c r="AS54" s="479"/>
      <c r="AT54" s="479"/>
      <c r="AU54" s="479"/>
      <c r="AV54" s="479"/>
      <c r="AW54" s="479"/>
      <c r="AX54" s="479"/>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row>
    <row r="55" spans="19:92" ht="13.5" customHeight="1">
      <c r="S55" s="194"/>
      <c r="U55" s="479"/>
      <c r="V55" s="479"/>
      <c r="W55" s="479"/>
      <c r="X55" s="479"/>
      <c r="Y55" s="479"/>
      <c r="Z55" s="479"/>
      <c r="AA55" s="479"/>
      <c r="AB55" s="479"/>
      <c r="AC55" s="479"/>
      <c r="AD55" s="479"/>
      <c r="AE55" s="479"/>
      <c r="AF55" s="479"/>
      <c r="AG55" s="479"/>
      <c r="AH55" s="479"/>
      <c r="AI55" s="479"/>
      <c r="AJ55" s="479"/>
      <c r="AK55" s="479"/>
      <c r="AL55" s="479"/>
      <c r="AM55" s="479"/>
      <c r="AN55" s="479"/>
      <c r="AO55" s="479"/>
      <c r="AP55" s="479"/>
      <c r="AQ55" s="479"/>
      <c r="AR55" s="479"/>
      <c r="AS55" s="479"/>
      <c r="AT55" s="479"/>
      <c r="AU55" s="479"/>
      <c r="AV55" s="479"/>
      <c r="AW55" s="479"/>
      <c r="AX55" s="479"/>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row>
    <row r="56" spans="19:92" ht="13.5" customHeight="1" thickBot="1">
      <c r="S56" s="194"/>
      <c r="U56" s="233"/>
      <c r="V56" s="233"/>
      <c r="W56" s="233"/>
      <c r="X56" s="233"/>
      <c r="Y56" s="233"/>
      <c r="AK56" s="234"/>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row>
    <row r="57" spans="19:92" ht="13.5" customHeight="1">
      <c r="S57" s="194"/>
      <c r="U57" s="76"/>
      <c r="V57" s="485"/>
      <c r="W57" s="486"/>
      <c r="X57" s="443" t="s">
        <v>143</v>
      </c>
      <c r="Y57" s="444"/>
      <c r="Z57" s="444"/>
      <c r="AA57" s="444"/>
      <c r="AB57" s="444"/>
      <c r="AC57" s="235"/>
      <c r="AD57" s="76"/>
      <c r="AE57" s="485"/>
      <c r="AF57" s="486"/>
      <c r="AG57" s="443" t="s">
        <v>144</v>
      </c>
      <c r="AH57" s="444"/>
      <c r="AI57" s="444"/>
      <c r="AJ57" s="444"/>
      <c r="AK57" s="444"/>
      <c r="AL57" s="444"/>
      <c r="AM57" s="444"/>
      <c r="AN57" s="444"/>
      <c r="AO57" s="444"/>
      <c r="AP57" s="444"/>
      <c r="AQ57" s="444"/>
      <c r="AR57" s="444"/>
      <c r="AS57" s="444"/>
      <c r="AT57" s="444"/>
      <c r="AU57" s="444"/>
      <c r="AV57" s="444"/>
      <c r="AW57" s="444"/>
      <c r="AX57" s="444"/>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row>
    <row r="58" spans="19:92" ht="13.5" customHeight="1" thickBot="1">
      <c r="S58" s="194"/>
      <c r="U58" s="76"/>
      <c r="V58" s="487"/>
      <c r="W58" s="488"/>
      <c r="X58" s="443"/>
      <c r="Y58" s="444"/>
      <c r="Z58" s="444"/>
      <c r="AA58" s="444"/>
      <c r="AB58" s="444"/>
      <c r="AC58" s="235"/>
      <c r="AD58" s="76"/>
      <c r="AE58" s="487"/>
      <c r="AF58" s="488"/>
      <c r="AG58" s="443"/>
      <c r="AH58" s="444"/>
      <c r="AI58" s="444"/>
      <c r="AJ58" s="444"/>
      <c r="AK58" s="444"/>
      <c r="AL58" s="444"/>
      <c r="AM58" s="444"/>
      <c r="AN58" s="444"/>
      <c r="AO58" s="444"/>
      <c r="AP58" s="444"/>
      <c r="AQ58" s="444"/>
      <c r="AR58" s="444"/>
      <c r="AS58" s="444"/>
      <c r="AT58" s="444"/>
      <c r="AU58" s="444"/>
      <c r="AV58" s="444"/>
      <c r="AW58" s="444"/>
      <c r="AX58" s="444"/>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row>
    <row r="59" spans="19:92" ht="13.5" customHeight="1">
      <c r="S59" s="194"/>
      <c r="U59" s="76"/>
      <c r="V59" s="236"/>
      <c r="W59" s="190"/>
      <c r="X59" s="190"/>
      <c r="Y59" s="190"/>
      <c r="Z59" s="190"/>
      <c r="AA59" s="458" t="s">
        <v>137</v>
      </c>
      <c r="AB59" s="458"/>
      <c r="AC59" s="458"/>
      <c r="AD59" s="458"/>
      <c r="AE59" s="458"/>
      <c r="AF59" s="458"/>
      <c r="AG59" s="458"/>
      <c r="AH59" s="458"/>
      <c r="AI59" s="458"/>
      <c r="AJ59" s="458"/>
      <c r="AK59" s="458"/>
      <c r="AL59" s="458"/>
      <c r="AM59" s="458"/>
      <c r="AN59" s="458"/>
      <c r="AO59" s="458"/>
      <c r="AP59" s="458"/>
      <c r="AQ59" s="458"/>
      <c r="AR59" s="458"/>
      <c r="AS59" s="458"/>
      <c r="AT59" s="458"/>
      <c r="AU59" s="458"/>
      <c r="AV59" s="458"/>
      <c r="AW59" s="458"/>
      <c r="AX59" s="45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row>
    <row r="60" spans="19:92" ht="13.5" customHeight="1" thickBot="1">
      <c r="S60" s="194"/>
      <c r="U60" s="76"/>
      <c r="V60" s="76"/>
      <c r="W60" s="76"/>
      <c r="X60" s="76"/>
      <c r="Y60" s="76"/>
      <c r="Z60" s="76"/>
      <c r="AA60" s="459"/>
      <c r="AB60" s="459"/>
      <c r="AC60" s="459"/>
      <c r="AD60" s="459"/>
      <c r="AE60" s="459"/>
      <c r="AF60" s="459"/>
      <c r="AG60" s="459"/>
      <c r="AH60" s="459"/>
      <c r="AI60" s="459"/>
      <c r="AJ60" s="459"/>
      <c r="AK60" s="459"/>
      <c r="AL60" s="459"/>
      <c r="AM60" s="459"/>
      <c r="AN60" s="459"/>
      <c r="AO60" s="459"/>
      <c r="AP60" s="459"/>
      <c r="AQ60" s="459"/>
      <c r="AR60" s="459"/>
      <c r="AS60" s="459"/>
      <c r="AT60" s="459"/>
      <c r="AU60" s="459"/>
      <c r="AV60" s="459"/>
      <c r="AW60" s="459"/>
      <c r="AX60" s="459"/>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row>
    <row r="61" spans="19:92" ht="13.5" customHeight="1">
      <c r="S61" s="194"/>
      <c r="U61" s="76"/>
      <c r="V61" s="485"/>
      <c r="W61" s="486"/>
      <c r="X61" s="443" t="s">
        <v>26</v>
      </c>
      <c r="Y61" s="444"/>
      <c r="Z61" s="444"/>
      <c r="AA61" s="489"/>
      <c r="AB61" s="490"/>
      <c r="AC61" s="490"/>
      <c r="AD61" s="490"/>
      <c r="AE61" s="490"/>
      <c r="AF61" s="490"/>
      <c r="AG61" s="490"/>
      <c r="AH61" s="490"/>
      <c r="AI61" s="490"/>
      <c r="AJ61" s="490"/>
      <c r="AK61" s="490"/>
      <c r="AL61" s="490"/>
      <c r="AM61" s="490"/>
      <c r="AN61" s="490"/>
      <c r="AO61" s="490"/>
      <c r="AP61" s="490"/>
      <c r="AQ61" s="490"/>
      <c r="AR61" s="490"/>
      <c r="AS61" s="490"/>
      <c r="AT61" s="490"/>
      <c r="AU61" s="490"/>
      <c r="AV61" s="490"/>
      <c r="AW61" s="490"/>
      <c r="AX61" s="491"/>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row>
    <row r="62" spans="19:92" ht="13.5" customHeight="1" thickBot="1">
      <c r="S62" s="194"/>
      <c r="U62" s="76"/>
      <c r="V62" s="487"/>
      <c r="W62" s="488"/>
      <c r="X62" s="443"/>
      <c r="Y62" s="444"/>
      <c r="Z62" s="444"/>
      <c r="AA62" s="492"/>
      <c r="AB62" s="493"/>
      <c r="AC62" s="493"/>
      <c r="AD62" s="493"/>
      <c r="AE62" s="493"/>
      <c r="AF62" s="493"/>
      <c r="AG62" s="493"/>
      <c r="AH62" s="493"/>
      <c r="AI62" s="493"/>
      <c r="AJ62" s="493"/>
      <c r="AK62" s="493"/>
      <c r="AL62" s="493"/>
      <c r="AM62" s="493"/>
      <c r="AN62" s="493"/>
      <c r="AO62" s="493"/>
      <c r="AP62" s="493"/>
      <c r="AQ62" s="493"/>
      <c r="AR62" s="493"/>
      <c r="AS62" s="493"/>
      <c r="AT62" s="493"/>
      <c r="AU62" s="493"/>
      <c r="AV62" s="493"/>
      <c r="AW62" s="493"/>
      <c r="AX62" s="494"/>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row>
    <row r="63" spans="19:92" ht="13.5" customHeight="1">
      <c r="S63" s="199"/>
      <c r="BH63" s="72" t="str">
        <f>IF(AND('②異動情報・学校情報・未振込情報（学校入力用）'!AA43="",'②異動情報・学校情報・未振込情報（学校入力用）'!AA45=""),"",'②異動情報・学校情報・未振込情報（学校入力用）'!AA43)&amp;CHAR(10)&amp;IF(OR('②異動情報・学校情報・未振込情報（学校入力用）'!AA43="",'②異動情報・学校情報・未振込情報（学校入力用）'!AA45=""),"","(")&amp;'②異動情報・学校情報・未振込情報（学校入力用）'!AA45&amp;IF(OR('②異動情報・学校情報・未振込情報（学校入力用）'!AA43="",'②異動情報・学校情報・未振込情報（学校入力用）'!AA45=""),"",")")</f>
        <v xml:space="preserve">075-753-2535
</v>
      </c>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row>
    <row r="64" spans="19:92" ht="13.5" hidden="1" customHeight="1">
      <c r="S64" s="199"/>
      <c r="V64" s="72"/>
      <c r="AC64" s="74"/>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row>
    <row r="65" spans="1:92" ht="13.5" hidden="1" customHeight="1">
      <c r="S65" s="199"/>
      <c r="BC65" s="74" t="s">
        <v>109</v>
      </c>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row>
    <row r="66" spans="1:92" ht="13.5" hidden="1" customHeight="1">
      <c r="S66" s="199"/>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row>
    <row r="67" spans="1:92" s="32" customFormat="1" ht="13.5" hidden="1" customHeight="1">
      <c r="A67" s="215"/>
      <c r="B67" s="215"/>
      <c r="C67" s="215"/>
      <c r="D67" s="215"/>
      <c r="E67" s="215"/>
      <c r="F67" s="215"/>
      <c r="O67" s="33"/>
      <c r="P67" s="215"/>
      <c r="Q67" s="215"/>
      <c r="R67" s="215"/>
      <c r="S67" s="202"/>
      <c r="T67" s="215"/>
      <c r="AY67" s="218"/>
      <c r="AZ67" s="218"/>
      <c r="BA67" s="218"/>
      <c r="BB67" s="218"/>
      <c r="BC67" s="218"/>
      <c r="BD67" s="218"/>
      <c r="BE67" s="218"/>
      <c r="BF67" s="218"/>
      <c r="BG67" s="218"/>
    </row>
    <row r="68" spans="1:92" ht="13.5" hidden="1" customHeight="1">
      <c r="S68" s="199"/>
      <c r="AK68" s="74" t="b">
        <f>IF('②異動情報・学校情報・未振込情報（学校入力用）'!AA47="","")</f>
        <v>0</v>
      </c>
    </row>
    <row r="69" spans="1:92" ht="15" hidden="1" customHeight="1">
      <c r="S69" s="199"/>
    </row>
    <row r="70" spans="1:92" ht="15" hidden="1" customHeight="1">
      <c r="S70" s="199"/>
      <c r="T70" s="199"/>
    </row>
    <row r="71" spans="1:92" ht="13.5" hidden="1" customHeight="1">
      <c r="S71" s="199"/>
      <c r="T71" s="199"/>
    </row>
    <row r="72" spans="1:92" s="74" customFormat="1" ht="13.5" hidden="1" customHeight="1">
      <c r="A72" s="193"/>
      <c r="B72" s="193"/>
      <c r="C72" s="72"/>
      <c r="D72" s="72"/>
      <c r="E72" s="72"/>
      <c r="F72" s="72"/>
      <c r="G72" s="72"/>
      <c r="H72" s="72"/>
      <c r="I72" s="72"/>
      <c r="J72" s="72"/>
      <c r="K72" s="72"/>
      <c r="L72" s="72"/>
      <c r="M72" s="72"/>
      <c r="N72" s="72"/>
      <c r="O72" s="72"/>
      <c r="P72" s="72"/>
      <c r="Q72" s="72"/>
      <c r="R72" s="193"/>
      <c r="S72" s="199"/>
      <c r="T72" s="199"/>
    </row>
    <row r="73" spans="1:92" s="74" customFormat="1" ht="13.5" hidden="1" customHeight="1">
      <c r="A73" s="193"/>
      <c r="B73" s="193"/>
      <c r="C73" s="72"/>
      <c r="D73" s="72"/>
      <c r="E73" s="72"/>
      <c r="F73" s="72"/>
      <c r="G73" s="72"/>
      <c r="H73" s="72"/>
      <c r="I73" s="72"/>
      <c r="J73" s="72"/>
      <c r="K73" s="72"/>
      <c r="L73" s="72"/>
      <c r="M73" s="72"/>
      <c r="N73" s="72"/>
      <c r="O73" s="72"/>
      <c r="P73" s="72"/>
      <c r="Q73" s="72"/>
      <c r="R73" s="193"/>
      <c r="S73" s="193"/>
      <c r="T73" s="193" t="str">
        <f>IF('②異動情報・学校情報・未振込情報（学校入力用）'!CY40="","",)</f>
        <v/>
      </c>
    </row>
    <row r="74" spans="1:92" s="74" customFormat="1" ht="13.5" hidden="1" customHeight="1">
      <c r="A74" s="193"/>
      <c r="B74" s="193"/>
      <c r="C74" s="72"/>
      <c r="D74" s="72"/>
      <c r="E74" s="72"/>
      <c r="F74" s="72"/>
      <c r="G74" s="72"/>
      <c r="H74" s="72"/>
      <c r="I74" s="72"/>
      <c r="J74" s="72"/>
      <c r="K74" s="72"/>
      <c r="L74" s="72"/>
      <c r="M74" s="72"/>
      <c r="N74" s="72"/>
      <c r="O74" s="72"/>
      <c r="P74" s="72"/>
      <c r="Q74" s="72"/>
      <c r="R74" s="193"/>
      <c r="S74" s="193"/>
      <c r="T74" s="193"/>
    </row>
    <row r="75" spans="1:92" s="74" customFormat="1" ht="13.5" hidden="1" customHeight="1">
      <c r="A75" s="193"/>
      <c r="B75" s="193"/>
      <c r="C75" s="72"/>
      <c r="D75" s="72"/>
      <c r="E75" s="72"/>
      <c r="F75" s="72"/>
      <c r="G75" s="72"/>
      <c r="H75" s="72"/>
      <c r="I75" s="72"/>
      <c r="J75" s="72"/>
      <c r="K75" s="72"/>
      <c r="L75" s="72"/>
      <c r="M75" s="72"/>
      <c r="N75" s="72"/>
      <c r="O75" s="72"/>
      <c r="P75" s="72"/>
      <c r="Q75" s="72"/>
      <c r="R75" s="193"/>
      <c r="S75" s="193"/>
      <c r="T75" s="193"/>
    </row>
    <row r="76" spans="1:92" s="74" customFormat="1" ht="13.5" customHeight="1">
      <c r="A76" s="193"/>
      <c r="B76" s="193"/>
      <c r="C76" s="72"/>
      <c r="D76" s="72"/>
      <c r="E76" s="72"/>
      <c r="F76" s="72"/>
      <c r="G76" s="72"/>
      <c r="H76" s="72"/>
      <c r="I76" s="72"/>
      <c r="J76" s="72"/>
      <c r="K76" s="72"/>
      <c r="L76" s="72"/>
      <c r="M76" s="72"/>
      <c r="N76" s="72"/>
      <c r="O76" s="72"/>
      <c r="P76" s="72"/>
      <c r="Q76" s="72"/>
      <c r="R76" s="193"/>
      <c r="S76" s="193"/>
      <c r="T76" s="193"/>
      <c r="X76" s="193"/>
      <c r="Y76" s="193"/>
      <c r="Z76" s="72"/>
      <c r="AA76" s="72"/>
      <c r="AB76" s="72"/>
      <c r="AC76" s="72"/>
      <c r="AD76" s="72"/>
      <c r="AE76" s="72"/>
      <c r="AF76" s="72"/>
      <c r="AM76" s="229"/>
      <c r="AN76" s="229"/>
      <c r="AO76" s="229"/>
      <c r="AP76" s="229"/>
      <c r="AQ76" s="237"/>
      <c r="AR76" s="237"/>
      <c r="AS76" s="237"/>
      <c r="AT76" s="237"/>
      <c r="AU76" s="237"/>
      <c r="AV76" s="237"/>
      <c r="AW76" s="237"/>
      <c r="AX76" s="237"/>
      <c r="AY76" s="237"/>
      <c r="AZ76" s="237"/>
      <c r="BA76" s="237"/>
    </row>
    <row r="123" spans="21:50" ht="13.5" customHeight="1">
      <c r="U123" s="77"/>
      <c r="V123" s="77"/>
      <c r="W123" s="77"/>
      <c r="X123" s="77"/>
      <c r="Y123" s="77"/>
      <c r="Z123" s="78"/>
      <c r="AA123" s="78"/>
      <c r="AB123" s="78"/>
      <c r="AC123" s="78"/>
      <c r="AD123" s="79"/>
      <c r="AE123" s="79"/>
      <c r="AF123" s="79"/>
      <c r="AG123" s="79"/>
      <c r="AH123" s="79"/>
      <c r="AI123" s="79"/>
      <c r="AJ123" s="79"/>
      <c r="AK123" s="80"/>
      <c r="AL123" s="79"/>
      <c r="AM123" s="79"/>
      <c r="AN123" s="79"/>
      <c r="AO123" s="79"/>
      <c r="AP123" s="79"/>
      <c r="AQ123" s="79"/>
      <c r="AR123" s="79"/>
      <c r="AS123" s="79"/>
      <c r="AT123" s="79"/>
      <c r="AU123" s="79"/>
      <c r="AV123" s="79"/>
      <c r="AW123" s="79"/>
      <c r="AX123" s="79"/>
    </row>
  </sheetData>
  <sheetProtection password="F983" sheet="1" objects="1" scenarios="1"/>
  <protectedRanges>
    <protectedRange sqref="AA61:AX62" name="範囲9"/>
    <protectedRange sqref="AE57:AF58" name="範囲7"/>
    <protectedRange sqref="AA37:AI50" name="範囲5"/>
    <protectedRange sqref="AA19:AG20" name="範囲3"/>
    <protectedRange sqref="U2:W3" name="範囲1"/>
    <protectedRange sqref="AQ12:AV13" name="範囲2"/>
    <protectedRange sqref="U28:AX30" name="範囲4"/>
    <protectedRange sqref="V57:W58" name="範囲6"/>
    <protectedRange sqref="V61:W62" name="範囲8"/>
  </protectedRanges>
  <mergeCells count="147">
    <mergeCell ref="U4:AY5"/>
    <mergeCell ref="CW7:CX8"/>
    <mergeCell ref="CY7:CZ8"/>
    <mergeCell ref="B2:R5"/>
    <mergeCell ref="U2:W3"/>
    <mergeCell ref="X2:AX3"/>
    <mergeCell ref="B7:E8"/>
    <mergeCell ref="G7:P8"/>
    <mergeCell ref="S7:S8"/>
    <mergeCell ref="U7:AX10"/>
    <mergeCell ref="Q7:Q26"/>
    <mergeCell ref="BF26:BJ31"/>
    <mergeCell ref="BK20:BW22"/>
    <mergeCell ref="B21:E22"/>
    <mergeCell ref="G21:P22"/>
    <mergeCell ref="S22:S23"/>
    <mergeCell ref="U28:AX30"/>
    <mergeCell ref="B25:E26"/>
    <mergeCell ref="AM14:AP15"/>
    <mergeCell ref="AQ14:AV15"/>
    <mergeCell ref="BA14:BC15"/>
    <mergeCell ref="BD14:BE17"/>
    <mergeCell ref="BF14:BJ16"/>
    <mergeCell ref="AK17:AN21"/>
    <mergeCell ref="CU7:CV8"/>
    <mergeCell ref="B9:E10"/>
    <mergeCell ref="G9:P10"/>
    <mergeCell ref="S9:S10"/>
    <mergeCell ref="BL9:BL10"/>
    <mergeCell ref="B11:E12"/>
    <mergeCell ref="G11:P12"/>
    <mergeCell ref="S11:S12"/>
    <mergeCell ref="U12:Y13"/>
    <mergeCell ref="AA12:AH13"/>
    <mergeCell ref="AK12:AO13"/>
    <mergeCell ref="AQ12:AV13"/>
    <mergeCell ref="AW12:AY13"/>
    <mergeCell ref="AY7:AY8"/>
    <mergeCell ref="BA7:BC8"/>
    <mergeCell ref="BL7:BL8"/>
    <mergeCell ref="DC12:DD13"/>
    <mergeCell ref="DE12:DE13"/>
    <mergeCell ref="B13:E14"/>
    <mergeCell ref="G13:P14"/>
    <mergeCell ref="S13:S14"/>
    <mergeCell ref="U14:Y15"/>
    <mergeCell ref="AA14:AH15"/>
    <mergeCell ref="DC14:DD15"/>
    <mergeCell ref="DE14:DE15"/>
    <mergeCell ref="B15:F16"/>
    <mergeCell ref="G15:P16"/>
    <mergeCell ref="S15:S16"/>
    <mergeCell ref="BA16:BC17"/>
    <mergeCell ref="CU16:CV17"/>
    <mergeCell ref="CW16:CX17"/>
    <mergeCell ref="CY16:CZ17"/>
    <mergeCell ref="DC16:DD17"/>
    <mergeCell ref="BK14:BW16"/>
    <mergeCell ref="CA14:CE16"/>
    <mergeCell ref="CF14:CR16"/>
    <mergeCell ref="CU14:CV15"/>
    <mergeCell ref="CW14:CX15"/>
    <mergeCell ref="CY14:CZ15"/>
    <mergeCell ref="AK14:AL15"/>
    <mergeCell ref="DE16:DE17"/>
    <mergeCell ref="B17:E18"/>
    <mergeCell ref="G17:P18"/>
    <mergeCell ref="S17:S19"/>
    <mergeCell ref="U16:Z17"/>
    <mergeCell ref="BF17:BJ19"/>
    <mergeCell ref="BK17:BW19"/>
    <mergeCell ref="CA17:CE19"/>
    <mergeCell ref="CF17:CR19"/>
    <mergeCell ref="AA16:AF17"/>
    <mergeCell ref="AG16:AH17"/>
    <mergeCell ref="AI16:AI17"/>
    <mergeCell ref="AO17:AX21"/>
    <mergeCell ref="BF20:BJ22"/>
    <mergeCell ref="U21:AI21"/>
    <mergeCell ref="AA39:AI40"/>
    <mergeCell ref="AJ39:AJ40"/>
    <mergeCell ref="G25:P26"/>
    <mergeCell ref="DE20:DE21"/>
    <mergeCell ref="B19:E20"/>
    <mergeCell ref="G19:P20"/>
    <mergeCell ref="U19:Y20"/>
    <mergeCell ref="S20:S21"/>
    <mergeCell ref="BA20:BB21"/>
    <mergeCell ref="C29:F32"/>
    <mergeCell ref="G29:P32"/>
    <mergeCell ref="S29:S32"/>
    <mergeCell ref="U23:AX26"/>
    <mergeCell ref="BF32:BJ33"/>
    <mergeCell ref="BK32:BW33"/>
    <mergeCell ref="B23:E24"/>
    <mergeCell ref="G23:P24"/>
    <mergeCell ref="BF23:BJ25"/>
    <mergeCell ref="BK23:BW25"/>
    <mergeCell ref="S24:S25"/>
    <mergeCell ref="V61:W62"/>
    <mergeCell ref="X61:Z62"/>
    <mergeCell ref="AA61:AX62"/>
    <mergeCell ref="AI12:AI13"/>
    <mergeCell ref="AI14:AI15"/>
    <mergeCell ref="AA19:AG20"/>
    <mergeCell ref="AH19:AI20"/>
    <mergeCell ref="AJ49:AJ50"/>
    <mergeCell ref="U52:AX55"/>
    <mergeCell ref="V57:W58"/>
    <mergeCell ref="X57:AB58"/>
    <mergeCell ref="AE57:AF58"/>
    <mergeCell ref="U45:Y46"/>
    <mergeCell ref="AA45:AI46"/>
    <mergeCell ref="AJ45:AJ46"/>
    <mergeCell ref="U47:Y48"/>
    <mergeCell ref="AA47:AI48"/>
    <mergeCell ref="AJ47:AJ48"/>
    <mergeCell ref="U49:Y50"/>
    <mergeCell ref="AA49:AI50"/>
    <mergeCell ref="U41:Y42"/>
    <mergeCell ref="AA41:AI42"/>
    <mergeCell ref="AJ41:AJ42"/>
    <mergeCell ref="U43:Y44"/>
    <mergeCell ref="AJ1:AX1"/>
    <mergeCell ref="DH12:DI13"/>
    <mergeCell ref="DJ12:DJ13"/>
    <mergeCell ref="DC18:DD19"/>
    <mergeCell ref="DE18:DE19"/>
    <mergeCell ref="AG57:AX58"/>
    <mergeCell ref="AK46:AN50"/>
    <mergeCell ref="AO46:AX50"/>
    <mergeCell ref="AA59:AX60"/>
    <mergeCell ref="CW40:CX41"/>
    <mergeCell ref="CY40:CZ41"/>
    <mergeCell ref="CB43:CF45"/>
    <mergeCell ref="CG43:CS45"/>
    <mergeCell ref="AA43:AI44"/>
    <mergeCell ref="AJ43:AJ44"/>
    <mergeCell ref="U32:AX35"/>
    <mergeCell ref="CB40:CF42"/>
    <mergeCell ref="CG40:CS42"/>
    <mergeCell ref="CU40:CV41"/>
    <mergeCell ref="BK26:BW31"/>
    <mergeCell ref="U37:Y38"/>
    <mergeCell ref="AA37:AI38"/>
    <mergeCell ref="AJ37:AJ38"/>
    <mergeCell ref="U39:Y40"/>
  </mergeCells>
  <phoneticPr fontId="3"/>
  <conditionalFormatting sqref="AK12:AV15">
    <cfRule type="expression" dxfId="22" priority="16">
      <formula>$AA$12="辞退（本人都合）"</formula>
    </cfRule>
  </conditionalFormatting>
  <conditionalFormatting sqref="AO17:AX21">
    <cfRule type="expression" dxfId="21" priority="13">
      <formula>$AO$17=$CF$17</formula>
    </cfRule>
    <cfRule type="expression" dxfId="20" priority="14">
      <formula>$AO$17=$CF$14</formula>
    </cfRule>
  </conditionalFormatting>
  <conditionalFormatting sqref="AO46:AX50">
    <cfRule type="expression" dxfId="19" priority="11">
      <formula>$AO$46=$CG$43</formula>
    </cfRule>
    <cfRule type="expression" dxfId="18" priority="12">
      <formula>$AO$46=$CG$40</formula>
    </cfRule>
  </conditionalFormatting>
  <conditionalFormatting sqref="U7:AY13 AK14:AY22 AY23:AY63 X76:BA76 U23:AX62">
    <cfRule type="expression" dxfId="17" priority="10">
      <formula>$U$2&lt;&gt;"✔"</formula>
    </cfRule>
  </conditionalFormatting>
  <conditionalFormatting sqref="U16:AI20">
    <cfRule type="expression" dxfId="16" priority="5">
      <formula>$AA$12="辞退（短縮卒業・修了）"</formula>
    </cfRule>
  </conditionalFormatting>
  <conditionalFormatting sqref="U14:AI15">
    <cfRule type="expression" dxfId="15" priority="6">
      <formula>$AA$12="辞退（短縮卒業・修了）"</formula>
    </cfRule>
  </conditionalFormatting>
  <conditionalFormatting sqref="U14:AI20">
    <cfRule type="expression" dxfId="14" priority="4">
      <formula>$U$2=""</formula>
    </cfRule>
  </conditionalFormatting>
  <conditionalFormatting sqref="U21:AI21">
    <cfRule type="expression" dxfId="13" priority="2">
      <formula>$AA$12="辞退（短縮卒業・修了）"</formula>
    </cfRule>
    <cfRule type="expression" dxfId="12" priority="3">
      <formula>$U$2=""</formula>
    </cfRule>
  </conditionalFormatting>
  <conditionalFormatting sqref="V57:AB58">
    <cfRule type="expression" dxfId="11" priority="1">
      <formula>$AA$12="辞退（短縮卒業・修了）"</formula>
    </cfRule>
  </conditionalFormatting>
  <dataValidations count="10">
    <dataValidation type="textLength" allowBlank="1" showInputMessage="1" showErrorMessage="1" error="50文字以上の入力はできません。簡潔にご記入ください（入らない場合４．学連絡事項記入欄も併せてご活用ください）。" sqref="AA61:AX62" xr:uid="{00000000-0002-0000-0100-000000000000}">
      <formula1>0</formula1>
      <formula2>50</formula2>
    </dataValidation>
    <dataValidation type="list" allowBlank="1" showInputMessage="1" showErrorMessage="1" sqref="V57:W58 AE57:AF58 V61:W62" xr:uid="{00000000-0002-0000-0100-000001000000}">
      <formula1>$BC$65:$BC$66</formula1>
    </dataValidation>
    <dataValidation type="list" allowBlank="1" showInputMessage="1" showErrorMessage="1" sqref="U2:W3" xr:uid="{00000000-0002-0000-0100-000002000000}">
      <formula1>$DX$2:$DX$3</formula1>
    </dataValidation>
    <dataValidation allowBlank="1" showInputMessage="1" showErrorMessage="1" error="西暦YYYY/MM/DDの形式で入力してください。" sqref="AQ14:AV15 AZ14:AZ18 AY16:AY18 CU7:CZ8 CU14:CZ17 CU40:CZ41" xr:uid="{00000000-0002-0000-0100-000003000000}"/>
    <dataValidation type="whole" allowBlank="1" showInputMessage="1" showErrorMessage="1" errorTitle="学校番号エラー" error="6桁の学校番号を入力してください。" sqref="AA47:AI48" xr:uid="{00000000-0002-0000-0100-000004000000}">
      <formula1>100000</formula1>
      <formula2>999999</formula2>
    </dataValidation>
    <dataValidation type="date" allowBlank="1" showInputMessage="1" showErrorMessage="1" errorTitle="学校証明日エラー" error="西暦YYYY/MM/DDの形式で入力してください。" sqref="AA37:AI38" xr:uid="{00000000-0002-0000-0100-000005000000}">
      <formula1>1</formula1>
      <formula2>219148</formula2>
    </dataValidation>
    <dataValidation allowBlank="1" showInputMessage="1" showErrorMessage="1" error="西暦YYYY/MMの形式で入力してください。" sqref="AA16" xr:uid="{00000000-0002-0000-0100-000006000000}"/>
    <dataValidation type="date" allowBlank="1" showInputMessage="1" showErrorMessage="1" errorTitle="卒業期／修了日エラー" error="西暦YYYY/MM/DDの形式で入力してください。" sqref="AQ12:AV13" xr:uid="{00000000-0002-0000-0100-000007000000}">
      <formula1>367</formula1>
      <formula2>110305</formula2>
    </dataValidation>
    <dataValidation type="date" allowBlank="1" showInputMessage="1" showErrorMessage="1" errorTitle="卒業期エラー" error="西暦YYYY/MMの形式で入力してください。" sqref="AA19:AG20" xr:uid="{00000000-0002-0000-0100-000008000000}">
      <formula1>1</formula1>
      <formula2>219148</formula2>
    </dataValidation>
    <dataValidation type="textLength" allowBlank="1" showInputMessage="1" showErrorMessage="1" error="全角８０文字以内で入力してください。" sqref="U28:AX30" xr:uid="{00000000-0002-0000-0100-000009000000}">
      <formula1>0</formula1>
      <formula2>80</formula2>
    </dataValidation>
  </dataValidations>
  <printOptions horizontalCentered="1" verticalCentered="1"/>
  <pageMargins left="0.39370078740157483" right="0" top="0" bottom="0" header="0.51181102362204722" footer="0.51181102362204722"/>
  <pageSetup paperSize="9" scale="6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BO336"/>
  <sheetViews>
    <sheetView showGridLines="0" view="pageBreakPreview" zoomScale="55" zoomScaleNormal="96" zoomScaleSheetLayoutView="55" workbookViewId="0">
      <selection activeCell="A85" sqref="A85:XFD91"/>
    </sheetView>
  </sheetViews>
  <sheetFormatPr defaultColWidth="7.875" defaultRowHeight="13.5"/>
  <cols>
    <col min="1" max="48" width="2.625" style="2" customWidth="1"/>
    <col min="49" max="54" width="2.625" style="1" customWidth="1"/>
    <col min="55" max="55" width="2" style="2" customWidth="1"/>
    <col min="56" max="56" width="3.625" style="2" hidden="1" customWidth="1"/>
    <col min="57" max="58" width="9.5" style="2" hidden="1" customWidth="1"/>
    <col min="59" max="64" width="3.625" style="2" hidden="1" customWidth="1"/>
    <col min="65" max="90" width="3.625" style="2" customWidth="1"/>
    <col min="91" max="16384" width="7.875" style="2"/>
  </cols>
  <sheetData>
    <row r="1" spans="1:66" ht="14.25" thickBot="1">
      <c r="A1" s="1"/>
      <c r="B1" s="1020" t="s">
        <v>0</v>
      </c>
      <c r="C1" s="1020"/>
      <c r="D1" s="1020"/>
      <c r="E1" s="1020"/>
      <c r="F1" s="1020"/>
      <c r="G1" s="1020"/>
      <c r="H1" s="1020"/>
      <c r="I1" s="1020"/>
      <c r="J1" s="1020"/>
      <c r="K1" s="1020"/>
      <c r="L1" s="1020"/>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66" ht="18.75" customHeight="1">
      <c r="A2" s="1"/>
      <c r="B2" s="1020"/>
      <c r="C2" s="1020"/>
      <c r="D2" s="1020"/>
      <c r="E2" s="1020"/>
      <c r="F2" s="1020"/>
      <c r="G2" s="1020"/>
      <c r="H2" s="1020"/>
      <c r="I2" s="1020"/>
      <c r="J2" s="1020"/>
      <c r="K2" s="1020"/>
      <c r="L2" s="1020"/>
      <c r="M2" s="3"/>
      <c r="N2" s="3"/>
      <c r="P2" s="1021" t="s">
        <v>148</v>
      </c>
      <c r="Q2" s="1021"/>
      <c r="R2" s="1021"/>
      <c r="S2" s="1021"/>
      <c r="T2" s="1021"/>
      <c r="U2" s="1021"/>
      <c r="V2" s="1021"/>
      <c r="W2" s="1021"/>
      <c r="X2" s="1021"/>
      <c r="Y2" s="1021"/>
      <c r="Z2" s="1021"/>
      <c r="AA2" s="1021"/>
      <c r="AB2" s="1021"/>
      <c r="AC2" s="1021"/>
      <c r="AD2" s="1021"/>
      <c r="AE2" s="1021"/>
      <c r="AF2" s="1021"/>
      <c r="AG2" s="1021"/>
      <c r="AH2" s="1021"/>
      <c r="AI2" s="1021"/>
      <c r="AJ2" s="1021"/>
      <c r="AK2" s="1021"/>
      <c r="AL2" s="1021"/>
      <c r="AM2" s="1021"/>
      <c r="AN2" s="1021"/>
      <c r="AO2" s="1"/>
      <c r="AP2" s="1044" t="s">
        <v>147</v>
      </c>
      <c r="AQ2" s="1045"/>
      <c r="AR2" s="1045"/>
      <c r="AS2" s="1045"/>
      <c r="AT2" s="1045"/>
      <c r="AU2" s="1045"/>
      <c r="AV2" s="1045"/>
      <c r="AW2" s="1045"/>
      <c r="AX2" s="1045"/>
      <c r="AY2" s="1045"/>
      <c r="AZ2" s="1045"/>
      <c r="BA2" s="1046"/>
    </row>
    <row r="3" spans="1:66" ht="18.75" customHeight="1" thickBot="1">
      <c r="A3" s="1"/>
      <c r="D3" s="1"/>
      <c r="E3" s="1"/>
      <c r="F3" s="1"/>
      <c r="G3" s="1"/>
      <c r="H3" s="1"/>
      <c r="I3" s="1"/>
      <c r="J3" s="3"/>
      <c r="K3" s="3"/>
      <c r="L3" s="3"/>
      <c r="M3" s="3"/>
      <c r="N3" s="3"/>
      <c r="O3" s="4"/>
      <c r="P3" s="1021"/>
      <c r="Q3" s="1021"/>
      <c r="R3" s="1021"/>
      <c r="S3" s="1021"/>
      <c r="T3" s="1021"/>
      <c r="U3" s="1021"/>
      <c r="V3" s="1021"/>
      <c r="W3" s="1021"/>
      <c r="X3" s="1021"/>
      <c r="Y3" s="1021"/>
      <c r="Z3" s="1021"/>
      <c r="AA3" s="1021"/>
      <c r="AB3" s="1021"/>
      <c r="AC3" s="1021"/>
      <c r="AD3" s="1021"/>
      <c r="AE3" s="1021"/>
      <c r="AF3" s="1021"/>
      <c r="AG3" s="1021"/>
      <c r="AH3" s="1021"/>
      <c r="AI3" s="1021"/>
      <c r="AJ3" s="1021"/>
      <c r="AK3" s="1021"/>
      <c r="AL3" s="1021"/>
      <c r="AM3" s="1021"/>
      <c r="AN3" s="1021"/>
      <c r="AO3" s="1"/>
      <c r="AP3" s="1047"/>
      <c r="AQ3" s="1048"/>
      <c r="AR3" s="1048"/>
      <c r="AS3" s="1048"/>
      <c r="AT3" s="1048"/>
      <c r="AU3" s="1048"/>
      <c r="AV3" s="1048"/>
      <c r="AW3" s="1048"/>
      <c r="AX3" s="1048"/>
      <c r="AY3" s="1048"/>
      <c r="AZ3" s="1048"/>
      <c r="BA3" s="1049"/>
    </row>
    <row r="4" spans="1:66" ht="20.100000000000001" customHeight="1">
      <c r="A4" s="1"/>
      <c r="B4" s="5" t="s">
        <v>1</v>
      </c>
      <c r="C4" s="1"/>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1050" t="str">
        <f>IF(OR(AB63="✔",AL63="✔",AB66="✔"),"送付必要","送付不要")</f>
        <v>送付不要</v>
      </c>
      <c r="AQ4" s="1051"/>
      <c r="AR4" s="1051"/>
      <c r="AS4" s="1051"/>
      <c r="AT4" s="1051"/>
      <c r="AU4" s="1051"/>
      <c r="AV4" s="1051"/>
      <c r="AW4" s="1051"/>
      <c r="AX4" s="1051"/>
      <c r="AY4" s="1051"/>
      <c r="AZ4" s="1051"/>
      <c r="BA4" s="1052"/>
      <c r="BE4" s="2" t="s">
        <v>183</v>
      </c>
      <c r="BF4" s="2" t="s">
        <v>184</v>
      </c>
    </row>
    <row r="5" spans="1:66" ht="20.100000000000001" customHeight="1" thickBot="1">
      <c r="A5" s="1"/>
      <c r="B5" s="6" t="s">
        <v>2</v>
      </c>
      <c r="C5" s="3"/>
      <c r="D5" s="7"/>
      <c r="E5" s="7"/>
      <c r="F5" s="7"/>
      <c r="G5" s="7"/>
      <c r="H5" s="7"/>
      <c r="I5" s="7"/>
      <c r="J5" s="7"/>
      <c r="K5" s="7"/>
      <c r="L5" s="7"/>
      <c r="M5" s="7"/>
      <c r="N5" s="7"/>
      <c r="O5" s="7"/>
      <c r="P5" s="7"/>
      <c r="Q5" s="1"/>
      <c r="R5" s="1"/>
      <c r="S5" s="1"/>
      <c r="T5" s="1"/>
      <c r="U5" s="1"/>
      <c r="V5" s="1"/>
      <c r="W5" s="1"/>
      <c r="X5" s="1"/>
      <c r="Y5" s="1"/>
      <c r="Z5" s="1"/>
      <c r="AA5" s="1"/>
      <c r="AB5" s="1"/>
      <c r="AE5" s="1"/>
      <c r="AF5" s="1"/>
      <c r="AG5" s="1"/>
      <c r="AH5" s="1"/>
      <c r="AI5" s="1"/>
      <c r="AJ5" s="1"/>
      <c r="AK5" s="1"/>
      <c r="AL5" s="1"/>
      <c r="AM5" s="1"/>
      <c r="AN5" s="1"/>
      <c r="AO5" s="1"/>
      <c r="AP5" s="1053"/>
      <c r="AQ5" s="1054"/>
      <c r="AR5" s="1054"/>
      <c r="AS5" s="1054"/>
      <c r="AT5" s="1054"/>
      <c r="AU5" s="1054"/>
      <c r="AV5" s="1054"/>
      <c r="AW5" s="1054"/>
      <c r="AX5" s="1054"/>
      <c r="AY5" s="1054"/>
      <c r="AZ5" s="1054"/>
      <c r="BA5" s="1055"/>
    </row>
    <row r="6" spans="1:66" ht="6" customHeight="1">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66" ht="6" customHeight="1" thickBot="1">
      <c r="A7" s="1"/>
      <c r="B7" s="8"/>
      <c r="C7" s="9"/>
      <c r="D7" s="10"/>
      <c r="E7" s="10"/>
      <c r="F7" s="10"/>
      <c r="G7" s="10"/>
      <c r="H7" s="10"/>
      <c r="I7" s="10"/>
      <c r="J7" s="10"/>
      <c r="K7" s="10"/>
      <c r="L7" s="10"/>
      <c r="M7" s="10"/>
      <c r="N7" s="10"/>
      <c r="O7" s="10"/>
      <c r="P7" s="10"/>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2"/>
    </row>
    <row r="8" spans="1:66" ht="20.100000000000001" customHeight="1" thickBot="1">
      <c r="A8" s="1"/>
      <c r="B8" s="13"/>
      <c r="C8" s="1022" t="str">
        <f>IF(AW90&lt;&gt;0,"",'②異動情報・学校情報・未振込情報（学校入力用）'!U2)</f>
        <v/>
      </c>
      <c r="D8" s="1023"/>
      <c r="E8" s="14" t="s">
        <v>3</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6"/>
      <c r="AL8" s="16"/>
      <c r="AM8" s="17"/>
      <c r="AN8" s="17"/>
      <c r="AO8" s="17"/>
      <c r="AP8" s="17"/>
      <c r="AQ8" s="17"/>
      <c r="AR8" s="17"/>
      <c r="AS8" s="17"/>
      <c r="AT8" s="17"/>
      <c r="AU8" s="17"/>
      <c r="AV8" s="17"/>
      <c r="AW8" s="18"/>
      <c r="AX8" s="18"/>
      <c r="AY8" s="18"/>
      <c r="AZ8" s="18"/>
      <c r="BA8" s="19"/>
    </row>
    <row r="9" spans="1:66" ht="20.100000000000001" customHeight="1">
      <c r="A9" s="1"/>
      <c r="B9" s="1024" t="s">
        <v>4</v>
      </c>
      <c r="C9" s="1025"/>
      <c r="D9" s="1025"/>
      <c r="E9" s="1025"/>
      <c r="F9" s="1025"/>
      <c r="G9" s="1025"/>
      <c r="H9" s="1025"/>
      <c r="I9" s="1025"/>
      <c r="J9" s="1025"/>
      <c r="K9" s="1025"/>
      <c r="L9" s="1025"/>
      <c r="M9" s="1025"/>
      <c r="N9" s="1025"/>
      <c r="O9" s="1025"/>
      <c r="P9" s="1025"/>
      <c r="Q9" s="1025"/>
      <c r="R9" s="1025"/>
      <c r="S9" s="1025"/>
      <c r="T9" s="1025"/>
      <c r="U9" s="1025"/>
      <c r="V9" s="1025"/>
      <c r="W9" s="1025"/>
      <c r="X9" s="1025"/>
      <c r="Y9" s="1025"/>
      <c r="Z9" s="1025"/>
      <c r="AA9" s="1025"/>
      <c r="AB9" s="1025"/>
      <c r="AC9" s="1025"/>
      <c r="AD9" s="1025"/>
      <c r="AE9" s="1025"/>
      <c r="AF9" s="1025"/>
      <c r="AG9" s="1025"/>
      <c r="AH9" s="1025"/>
      <c r="AI9" s="1025"/>
      <c r="AJ9" s="1025"/>
      <c r="AK9" s="1025"/>
      <c r="AL9" s="1025"/>
      <c r="AM9" s="1025"/>
      <c r="AN9" s="1025"/>
      <c r="AO9" s="1025"/>
      <c r="AP9" s="1025"/>
      <c r="AQ9" s="1025"/>
      <c r="AR9" s="1025"/>
      <c r="AS9" s="1025"/>
      <c r="AT9" s="1025"/>
      <c r="AU9" s="1025"/>
      <c r="AV9" s="1025"/>
      <c r="AW9" s="1025"/>
      <c r="AX9" s="1025"/>
      <c r="AY9" s="1025"/>
      <c r="AZ9" s="1025"/>
      <c r="BA9" s="1026"/>
    </row>
    <row r="10" spans="1:66" ht="6" customHeight="1">
      <c r="A10" s="1"/>
      <c r="B10" s="20" t="s">
        <v>5</v>
      </c>
      <c r="C10" s="20"/>
      <c r="D10" s="21"/>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16"/>
      <c r="AL10" s="16"/>
    </row>
    <row r="11" spans="1:66" ht="20.100000000000001" customHeight="1" thickBot="1">
      <c r="A11" s="1"/>
      <c r="B11" s="872" t="s">
        <v>6</v>
      </c>
      <c r="C11" s="872"/>
      <c r="D11" s="872"/>
      <c r="E11" s="872"/>
      <c r="F11" s="872"/>
      <c r="G11" s="872"/>
      <c r="H11" s="872"/>
      <c r="I11" s="872"/>
      <c r="J11" s="872"/>
      <c r="K11" s="872"/>
      <c r="L11" s="872"/>
      <c r="M11" s="872"/>
      <c r="N11" s="872"/>
      <c r="O11" s="872"/>
      <c r="AK11" s="16"/>
      <c r="AL11" s="16"/>
    </row>
    <row r="12" spans="1:66" ht="20.100000000000001" customHeight="1">
      <c r="A12" s="1"/>
      <c r="B12" s="872"/>
      <c r="C12" s="872"/>
      <c r="D12" s="872"/>
      <c r="E12" s="872"/>
      <c r="F12" s="872"/>
      <c r="G12" s="872"/>
      <c r="H12" s="872"/>
      <c r="I12" s="872"/>
      <c r="J12" s="872"/>
      <c r="K12" s="872"/>
      <c r="L12" s="872"/>
      <c r="M12" s="872"/>
      <c r="N12" s="872"/>
      <c r="O12" s="872"/>
      <c r="P12" s="23"/>
      <c r="AK12" s="16"/>
      <c r="AL12" s="16"/>
      <c r="AM12" s="1027" t="s">
        <v>7</v>
      </c>
      <c r="AN12" s="1028"/>
      <c r="AO12" s="1028"/>
      <c r="AP12" s="1028"/>
      <c r="AQ12" s="1028"/>
      <c r="AR12" s="1029"/>
      <c r="AS12" s="1036" t="str">
        <f>IF(AW90&lt;&gt;0,"",'①基本情報・異動情報（学生入力用）'!F5)</f>
        <v/>
      </c>
      <c r="AT12" s="1036"/>
      <c r="AU12" s="1036"/>
      <c r="AV12" s="1036"/>
      <c r="AW12" s="1036"/>
      <c r="AX12" s="1036"/>
      <c r="AY12" s="1036"/>
      <c r="AZ12" s="1036"/>
      <c r="BA12" s="1037"/>
    </row>
    <row r="13" spans="1:66" ht="6" customHeight="1">
      <c r="A13" s="1"/>
      <c r="B13" s="1042" t="s">
        <v>8</v>
      </c>
      <c r="C13" s="1042"/>
      <c r="D13" s="1042"/>
      <c r="E13" s="1042"/>
      <c r="F13" s="1042"/>
      <c r="G13" s="1042"/>
      <c r="H13" s="1042"/>
      <c r="I13" s="1042"/>
      <c r="J13" s="1042"/>
      <c r="K13" s="1042"/>
      <c r="L13" s="1042"/>
      <c r="M13" s="1042"/>
      <c r="N13" s="1042"/>
      <c r="O13" s="1042"/>
      <c r="P13" s="1042"/>
      <c r="Q13" s="1042"/>
      <c r="R13" s="1042"/>
      <c r="S13" s="1042"/>
      <c r="T13" s="1042"/>
      <c r="U13" s="1042"/>
      <c r="V13" s="1042"/>
      <c r="W13" s="1042"/>
      <c r="X13" s="1042"/>
      <c r="Y13" s="1042"/>
      <c r="Z13" s="1042"/>
      <c r="AA13" s="1042"/>
      <c r="AB13" s="1042"/>
      <c r="AC13" s="1042"/>
      <c r="AD13" s="1042"/>
      <c r="AE13" s="1042"/>
      <c r="AF13" s="1042"/>
      <c r="AG13" s="1042"/>
      <c r="AH13" s="1042"/>
      <c r="AI13" s="1042"/>
      <c r="AJ13" s="1042"/>
      <c r="AK13" s="1042"/>
      <c r="AL13" s="1042"/>
      <c r="AM13" s="1030"/>
      <c r="AN13" s="1031"/>
      <c r="AO13" s="1031"/>
      <c r="AP13" s="1031"/>
      <c r="AQ13" s="1031"/>
      <c r="AR13" s="1032"/>
      <c r="AS13" s="1038"/>
      <c r="AT13" s="1038"/>
      <c r="AU13" s="1038"/>
      <c r="AV13" s="1038"/>
      <c r="AW13" s="1038"/>
      <c r="AX13" s="1038"/>
      <c r="AY13" s="1038"/>
      <c r="AZ13" s="1038"/>
      <c r="BA13" s="1039"/>
    </row>
    <row r="14" spans="1:66" ht="6" customHeight="1" thickBot="1">
      <c r="A14" s="1"/>
      <c r="B14" s="1042"/>
      <c r="C14" s="1042"/>
      <c r="D14" s="1042"/>
      <c r="E14" s="1042"/>
      <c r="F14" s="1042"/>
      <c r="G14" s="1042"/>
      <c r="H14" s="1042"/>
      <c r="I14" s="1042"/>
      <c r="J14" s="1042"/>
      <c r="K14" s="1042"/>
      <c r="L14" s="1042"/>
      <c r="M14" s="1042"/>
      <c r="N14" s="1042"/>
      <c r="O14" s="1042"/>
      <c r="P14" s="1042"/>
      <c r="Q14" s="1042"/>
      <c r="R14" s="1042"/>
      <c r="S14" s="1042"/>
      <c r="T14" s="1042"/>
      <c r="U14" s="1042"/>
      <c r="V14" s="1042"/>
      <c r="W14" s="1042"/>
      <c r="X14" s="1042"/>
      <c r="Y14" s="1042"/>
      <c r="Z14" s="1042"/>
      <c r="AA14" s="1042"/>
      <c r="AB14" s="1042"/>
      <c r="AC14" s="1042"/>
      <c r="AD14" s="1042"/>
      <c r="AE14" s="1042"/>
      <c r="AF14" s="1042"/>
      <c r="AG14" s="1042"/>
      <c r="AH14" s="1042"/>
      <c r="AI14" s="1042"/>
      <c r="AJ14" s="1042"/>
      <c r="AK14" s="1042"/>
      <c r="AL14" s="1042"/>
      <c r="AM14" s="1033"/>
      <c r="AN14" s="1034"/>
      <c r="AO14" s="1034"/>
      <c r="AP14" s="1034"/>
      <c r="AQ14" s="1034"/>
      <c r="AR14" s="1035"/>
      <c r="AS14" s="1040"/>
      <c r="AT14" s="1040"/>
      <c r="AU14" s="1040"/>
      <c r="AV14" s="1040"/>
      <c r="AW14" s="1040"/>
      <c r="AX14" s="1040"/>
      <c r="AY14" s="1040"/>
      <c r="AZ14" s="1040"/>
      <c r="BA14" s="1041"/>
    </row>
    <row r="15" spans="1:66" ht="6" customHeight="1" thickBot="1">
      <c r="A15" s="1"/>
      <c r="B15" s="1043"/>
      <c r="C15" s="1043"/>
      <c r="D15" s="1043"/>
      <c r="E15" s="1043"/>
      <c r="F15" s="1043"/>
      <c r="G15" s="1043"/>
      <c r="H15" s="1043"/>
      <c r="I15" s="1043"/>
      <c r="J15" s="1043"/>
      <c r="K15" s="1043"/>
      <c r="L15" s="1043"/>
      <c r="M15" s="1043"/>
      <c r="N15" s="1043"/>
      <c r="O15" s="1043"/>
      <c r="P15" s="1043"/>
      <c r="Q15" s="1043"/>
      <c r="R15" s="1043"/>
      <c r="S15" s="1043"/>
      <c r="T15" s="1043"/>
      <c r="U15" s="1043"/>
      <c r="V15" s="1043"/>
      <c r="W15" s="1043"/>
      <c r="X15" s="1043"/>
      <c r="Y15" s="1043"/>
      <c r="Z15" s="1043"/>
      <c r="AA15" s="1043"/>
      <c r="AB15" s="1043"/>
      <c r="AC15" s="1043"/>
      <c r="AD15" s="1043"/>
      <c r="AE15" s="1043"/>
      <c r="AF15" s="1043"/>
      <c r="AG15" s="1043"/>
      <c r="AH15" s="1043"/>
      <c r="AI15" s="1043"/>
      <c r="AJ15" s="1043"/>
      <c r="AK15" s="1043"/>
      <c r="AL15" s="1043"/>
      <c r="AM15" s="16"/>
      <c r="AN15" s="24"/>
      <c r="AO15" s="24"/>
      <c r="AP15" s="24"/>
      <c r="AQ15" s="24"/>
      <c r="AR15" s="24"/>
      <c r="AS15" s="24"/>
      <c r="AT15" s="24"/>
      <c r="AU15" s="24"/>
      <c r="AV15" s="24"/>
    </row>
    <row r="16" spans="1:66" ht="20.100000000000001" customHeight="1">
      <c r="A16" s="1"/>
      <c r="B16" s="981" t="s">
        <v>9</v>
      </c>
      <c r="C16" s="982"/>
      <c r="D16" s="982"/>
      <c r="E16" s="982"/>
      <c r="F16" s="982"/>
      <c r="G16" s="982"/>
      <c r="H16" s="987" t="str">
        <f>IF(AW90&lt;&gt;0,"",'①基本情報・異動情報（学生入力用）'!F7)</f>
        <v/>
      </c>
      <c r="I16" s="988"/>
      <c r="J16" s="988"/>
      <c r="K16" s="988"/>
      <c r="L16" s="988"/>
      <c r="M16" s="988"/>
      <c r="N16" s="988"/>
      <c r="O16" s="988"/>
      <c r="P16" s="988"/>
      <c r="Q16" s="988"/>
      <c r="R16" s="988"/>
      <c r="S16" s="988"/>
      <c r="T16" s="988"/>
      <c r="U16" s="988"/>
      <c r="V16" s="988"/>
      <c r="W16" s="988"/>
      <c r="X16" s="988"/>
      <c r="Y16" s="988"/>
      <c r="Z16" s="988"/>
      <c r="AA16" s="988"/>
      <c r="AB16" s="988"/>
      <c r="AC16" s="989"/>
      <c r="AD16" s="996" t="s">
        <v>10</v>
      </c>
      <c r="AE16" s="997"/>
      <c r="AF16" s="997"/>
      <c r="AG16" s="997"/>
      <c r="AH16" s="998"/>
      <c r="AI16" s="999" t="str">
        <f>IF(AW90&lt;&gt;0,"",'①基本情報・異動情報（学生入力用）'!F11)</f>
        <v/>
      </c>
      <c r="AJ16" s="1000"/>
      <c r="AK16" s="1000"/>
      <c r="AL16" s="1000"/>
      <c r="AM16" s="1000"/>
      <c r="AN16" s="1000"/>
      <c r="AO16" s="1001"/>
      <c r="AP16" s="1005" t="s">
        <v>11</v>
      </c>
      <c r="AQ16" s="1006"/>
      <c r="AR16" s="1011" t="str">
        <f>IF(AW90&lt;&gt;0,"",'①基本情報・異動情報（学生入力用）'!F13)</f>
        <v/>
      </c>
      <c r="AS16" s="1012"/>
      <c r="AT16" s="1012"/>
      <c r="AU16" s="1012"/>
      <c r="AV16" s="1012"/>
      <c r="AW16" s="1012"/>
      <c r="AX16" s="1012"/>
      <c r="AY16" s="1012"/>
      <c r="AZ16" s="1012"/>
      <c r="BA16" s="1013"/>
      <c r="BB16" s="25"/>
      <c r="BC16" s="26"/>
      <c r="BD16" s="26"/>
      <c r="BE16" s="26"/>
      <c r="BF16" s="26"/>
      <c r="BG16" s="26"/>
      <c r="BH16" s="26"/>
      <c r="BI16" s="26"/>
      <c r="BJ16" s="26"/>
      <c r="BK16" s="26"/>
      <c r="BL16" s="26"/>
      <c r="BM16" s="26"/>
      <c r="BN16" s="26"/>
    </row>
    <row r="17" spans="1:67" ht="20.100000000000001" customHeight="1">
      <c r="A17" s="1"/>
      <c r="B17" s="983"/>
      <c r="C17" s="984"/>
      <c r="D17" s="984"/>
      <c r="E17" s="984"/>
      <c r="F17" s="984"/>
      <c r="G17" s="984"/>
      <c r="H17" s="990"/>
      <c r="I17" s="991"/>
      <c r="J17" s="991"/>
      <c r="K17" s="991"/>
      <c r="L17" s="991"/>
      <c r="M17" s="991"/>
      <c r="N17" s="991"/>
      <c r="O17" s="991"/>
      <c r="P17" s="991"/>
      <c r="Q17" s="991"/>
      <c r="R17" s="991"/>
      <c r="S17" s="991"/>
      <c r="T17" s="991"/>
      <c r="U17" s="991"/>
      <c r="V17" s="991"/>
      <c r="W17" s="991"/>
      <c r="X17" s="991"/>
      <c r="Y17" s="991"/>
      <c r="Z17" s="991"/>
      <c r="AA17" s="991"/>
      <c r="AB17" s="991"/>
      <c r="AC17" s="992"/>
      <c r="AD17" s="923"/>
      <c r="AE17" s="924"/>
      <c r="AF17" s="924"/>
      <c r="AG17" s="924"/>
      <c r="AH17" s="925"/>
      <c r="AI17" s="956"/>
      <c r="AJ17" s="954"/>
      <c r="AK17" s="954"/>
      <c r="AL17" s="954"/>
      <c r="AM17" s="954"/>
      <c r="AN17" s="954"/>
      <c r="AO17" s="955"/>
      <c r="AP17" s="1007"/>
      <c r="AQ17" s="1008"/>
      <c r="AR17" s="1014"/>
      <c r="AS17" s="1015"/>
      <c r="AT17" s="1015"/>
      <c r="AU17" s="1015"/>
      <c r="AV17" s="1015"/>
      <c r="AW17" s="1015"/>
      <c r="AX17" s="1015"/>
      <c r="AY17" s="1015"/>
      <c r="AZ17" s="1015"/>
      <c r="BA17" s="1016"/>
      <c r="BB17" s="25"/>
      <c r="BC17" s="26"/>
      <c r="BD17" s="26"/>
      <c r="BE17" s="26"/>
      <c r="BF17" s="26"/>
      <c r="BG17" s="26"/>
      <c r="BH17" s="26"/>
      <c r="BI17" s="26"/>
      <c r="BJ17" s="26"/>
      <c r="BK17" s="26"/>
      <c r="BL17" s="26"/>
      <c r="BM17" s="26"/>
      <c r="BN17" s="26"/>
    </row>
    <row r="18" spans="1:67" ht="20.100000000000001" customHeight="1">
      <c r="A18" s="1"/>
      <c r="B18" s="985"/>
      <c r="C18" s="986"/>
      <c r="D18" s="986"/>
      <c r="E18" s="986"/>
      <c r="F18" s="986"/>
      <c r="G18" s="986"/>
      <c r="H18" s="993"/>
      <c r="I18" s="994"/>
      <c r="J18" s="994"/>
      <c r="K18" s="994"/>
      <c r="L18" s="994"/>
      <c r="M18" s="994"/>
      <c r="N18" s="994"/>
      <c r="O18" s="994"/>
      <c r="P18" s="994"/>
      <c r="Q18" s="994"/>
      <c r="R18" s="994"/>
      <c r="S18" s="994"/>
      <c r="T18" s="994"/>
      <c r="U18" s="994"/>
      <c r="V18" s="994"/>
      <c r="W18" s="994"/>
      <c r="X18" s="994"/>
      <c r="Y18" s="994"/>
      <c r="Z18" s="994"/>
      <c r="AA18" s="994"/>
      <c r="AB18" s="994"/>
      <c r="AC18" s="995"/>
      <c r="AD18" s="957"/>
      <c r="AE18" s="958"/>
      <c r="AF18" s="958"/>
      <c r="AG18" s="958"/>
      <c r="AH18" s="959"/>
      <c r="AI18" s="1002"/>
      <c r="AJ18" s="1003"/>
      <c r="AK18" s="1003"/>
      <c r="AL18" s="1003"/>
      <c r="AM18" s="1003"/>
      <c r="AN18" s="1003"/>
      <c r="AO18" s="1004"/>
      <c r="AP18" s="1009"/>
      <c r="AQ18" s="1010"/>
      <c r="AR18" s="1017"/>
      <c r="AS18" s="1018"/>
      <c r="AT18" s="1018"/>
      <c r="AU18" s="1018"/>
      <c r="AV18" s="1018"/>
      <c r="AW18" s="1018"/>
      <c r="AX18" s="1018"/>
      <c r="AY18" s="1018"/>
      <c r="AZ18" s="1018"/>
      <c r="BA18" s="1019"/>
      <c r="BB18" s="25"/>
      <c r="BC18" s="26"/>
    </row>
    <row r="19" spans="1:67" ht="20.100000000000001" customHeight="1">
      <c r="A19" s="1"/>
      <c r="B19" s="912" t="s">
        <v>12</v>
      </c>
      <c r="C19" s="913"/>
      <c r="D19" s="913"/>
      <c r="E19" s="913"/>
      <c r="F19" s="913"/>
      <c r="G19" s="914"/>
      <c r="H19" s="950" t="str">
        <f>IF(AW90&lt;&gt;0,"",'①基本情報・異動情報（学生入力用）'!F9)</f>
        <v/>
      </c>
      <c r="I19" s="951"/>
      <c r="J19" s="951"/>
      <c r="K19" s="951"/>
      <c r="L19" s="951"/>
      <c r="M19" s="951"/>
      <c r="N19" s="951"/>
      <c r="O19" s="951"/>
      <c r="P19" s="951"/>
      <c r="Q19" s="951"/>
      <c r="R19" s="951"/>
      <c r="S19" s="951"/>
      <c r="T19" s="951"/>
      <c r="U19" s="951"/>
      <c r="V19" s="951"/>
      <c r="W19" s="951"/>
      <c r="X19" s="951"/>
      <c r="Y19" s="951"/>
      <c r="Z19" s="951"/>
      <c r="AA19" s="951"/>
      <c r="AB19" s="951"/>
      <c r="AC19" s="952"/>
      <c r="AD19" s="920" t="s">
        <v>13</v>
      </c>
      <c r="AE19" s="921"/>
      <c r="AF19" s="921"/>
      <c r="AG19" s="921"/>
      <c r="AH19" s="922"/>
      <c r="AI19" s="960" t="str">
        <f>IF(AW90&lt;&gt;0,"",'①基本情報・異動情報（学生入力用）'!F15)</f>
        <v/>
      </c>
      <c r="AJ19" s="961"/>
      <c r="AK19" s="961"/>
      <c r="AL19" s="961"/>
      <c r="AM19" s="961"/>
      <c r="AN19" s="961"/>
      <c r="AO19" s="961"/>
      <c r="AP19" s="961"/>
      <c r="AQ19" s="961"/>
      <c r="AR19" s="961"/>
      <c r="AS19" s="961"/>
      <c r="AT19" s="962"/>
      <c r="AU19" s="969" t="s">
        <v>14</v>
      </c>
      <c r="AV19" s="970"/>
      <c r="AW19" s="975" t="str">
        <f>IF(AW90&lt;&gt;0,"",'①基本情報・異動情報（学生入力用）'!F19)</f>
        <v/>
      </c>
      <c r="AX19" s="976"/>
      <c r="AY19" s="976"/>
      <c r="AZ19" s="941" t="s">
        <v>15</v>
      </c>
      <c r="BA19" s="942"/>
      <c r="BB19" s="25"/>
      <c r="BC19" s="26"/>
    </row>
    <row r="20" spans="1:67" ht="20.100000000000001" customHeight="1">
      <c r="A20" s="1"/>
      <c r="B20" s="947"/>
      <c r="C20" s="948"/>
      <c r="D20" s="948"/>
      <c r="E20" s="948"/>
      <c r="F20" s="948"/>
      <c r="G20" s="949"/>
      <c r="H20" s="953"/>
      <c r="I20" s="954"/>
      <c r="J20" s="954"/>
      <c r="K20" s="954"/>
      <c r="L20" s="954"/>
      <c r="M20" s="954"/>
      <c r="N20" s="954"/>
      <c r="O20" s="954"/>
      <c r="P20" s="954"/>
      <c r="Q20" s="954"/>
      <c r="R20" s="954"/>
      <c r="S20" s="954"/>
      <c r="T20" s="954"/>
      <c r="U20" s="954"/>
      <c r="V20" s="954"/>
      <c r="W20" s="954"/>
      <c r="X20" s="954"/>
      <c r="Y20" s="954"/>
      <c r="Z20" s="954"/>
      <c r="AA20" s="954"/>
      <c r="AB20" s="954"/>
      <c r="AC20" s="955"/>
      <c r="AD20" s="923"/>
      <c r="AE20" s="924"/>
      <c r="AF20" s="924"/>
      <c r="AG20" s="924"/>
      <c r="AH20" s="925"/>
      <c r="AI20" s="963"/>
      <c r="AJ20" s="964"/>
      <c r="AK20" s="964"/>
      <c r="AL20" s="964"/>
      <c r="AM20" s="964"/>
      <c r="AN20" s="964"/>
      <c r="AO20" s="964"/>
      <c r="AP20" s="964"/>
      <c r="AQ20" s="964"/>
      <c r="AR20" s="964"/>
      <c r="AS20" s="964"/>
      <c r="AT20" s="965"/>
      <c r="AU20" s="971"/>
      <c r="AV20" s="972"/>
      <c r="AW20" s="977"/>
      <c r="AX20" s="978"/>
      <c r="AY20" s="978"/>
      <c r="AZ20" s="943"/>
      <c r="BA20" s="944"/>
      <c r="BB20" s="25"/>
      <c r="BC20" s="26"/>
    </row>
    <row r="21" spans="1:67" ht="20.100000000000001" customHeight="1">
      <c r="A21" s="1"/>
      <c r="B21" s="947"/>
      <c r="C21" s="948"/>
      <c r="D21" s="948"/>
      <c r="E21" s="948"/>
      <c r="F21" s="948"/>
      <c r="G21" s="949"/>
      <c r="H21" s="956"/>
      <c r="I21" s="954"/>
      <c r="J21" s="954"/>
      <c r="K21" s="954"/>
      <c r="L21" s="954"/>
      <c r="M21" s="954"/>
      <c r="N21" s="954"/>
      <c r="O21" s="954"/>
      <c r="P21" s="954"/>
      <c r="Q21" s="954"/>
      <c r="R21" s="954"/>
      <c r="S21" s="954"/>
      <c r="T21" s="954"/>
      <c r="U21" s="954"/>
      <c r="V21" s="954"/>
      <c r="W21" s="954"/>
      <c r="X21" s="954"/>
      <c r="Y21" s="954"/>
      <c r="Z21" s="954"/>
      <c r="AA21" s="954"/>
      <c r="AB21" s="954"/>
      <c r="AC21" s="955"/>
      <c r="AD21" s="957"/>
      <c r="AE21" s="958"/>
      <c r="AF21" s="958"/>
      <c r="AG21" s="958"/>
      <c r="AH21" s="959"/>
      <c r="AI21" s="966"/>
      <c r="AJ21" s="967"/>
      <c r="AK21" s="967"/>
      <c r="AL21" s="967"/>
      <c r="AM21" s="967"/>
      <c r="AN21" s="967"/>
      <c r="AO21" s="967"/>
      <c r="AP21" s="967"/>
      <c r="AQ21" s="967"/>
      <c r="AR21" s="967"/>
      <c r="AS21" s="967"/>
      <c r="AT21" s="968"/>
      <c r="AU21" s="973"/>
      <c r="AV21" s="974"/>
      <c r="AW21" s="979"/>
      <c r="AX21" s="980"/>
      <c r="AY21" s="980"/>
      <c r="AZ21" s="945"/>
      <c r="BA21" s="946"/>
      <c r="BB21" s="25"/>
      <c r="BC21" s="26"/>
    </row>
    <row r="22" spans="1:67" ht="20.100000000000001" customHeight="1">
      <c r="A22" s="1"/>
      <c r="B22" s="912" t="s">
        <v>16</v>
      </c>
      <c r="C22" s="913"/>
      <c r="D22" s="913"/>
      <c r="E22" s="913"/>
      <c r="F22" s="913"/>
      <c r="G22" s="914"/>
      <c r="H22" s="908" t="str">
        <f>IF(AW90&lt;&gt;0,"",MID('①基本情報・異動情報（学生入力用）'!F21,1,1))</f>
        <v/>
      </c>
      <c r="I22" s="909"/>
      <c r="J22" s="908" t="str">
        <f>IF(AW90&lt;&gt;0,"",MID('①基本情報・異動情報（学生入力用）'!F21,2,1))</f>
        <v/>
      </c>
      <c r="K22" s="909"/>
      <c r="L22" s="908" t="str">
        <f>IF(AW90&lt;&gt;0,"",MID('①基本情報・異動情報（学生入力用）'!F21,3,1))</f>
        <v/>
      </c>
      <c r="M22" s="909"/>
      <c r="N22" s="908" t="str">
        <f>IF(AW90&lt;&gt;0,"",MID('①基本情報・異動情報（学生入力用）'!F21,4,1))</f>
        <v/>
      </c>
      <c r="O22" s="909"/>
      <c r="P22" s="908" t="str">
        <f>IF(AW90&lt;&gt;0,"",MID('①基本情報・異動情報（学生入力用）'!F21,5,1))</f>
        <v/>
      </c>
      <c r="Q22" s="909"/>
      <c r="R22" s="908" t="str">
        <f>IF(AW90&lt;&gt;0,"",MID('①基本情報・異動情報（学生入力用）'!F21,6,1))</f>
        <v/>
      </c>
      <c r="S22" s="909"/>
      <c r="T22" s="908" t="str">
        <f>IF(AW90&lt;&gt;0,"",MID('①基本情報・異動情報（学生入力用）'!F21,7,1))</f>
        <v/>
      </c>
      <c r="U22" s="909"/>
      <c r="V22" s="908" t="str">
        <f>IF(AW90&lt;&gt;0,"",MID('①基本情報・異動情報（学生入力用）'!F21,8,1))</f>
        <v/>
      </c>
      <c r="W22" s="909"/>
      <c r="X22" s="908" t="str">
        <f>IF(AW90&lt;&gt;0,"",MID('①基本情報・異動情報（学生入力用）'!F21,9,1))</f>
        <v/>
      </c>
      <c r="Y22" s="909"/>
      <c r="Z22" s="908" t="str">
        <f>IF(AW90&lt;&gt;0,"",MID('①基本情報・異動情報（学生入力用）'!F21,10,1))</f>
        <v/>
      </c>
      <c r="AA22" s="909"/>
      <c r="AB22" s="908" t="str">
        <f>IF(AW90&lt;&gt;0,"",MID('①基本情報・異動情報（学生入力用）'!F21,11,1))</f>
        <v/>
      </c>
      <c r="AC22" s="909"/>
      <c r="AD22" s="920" t="s">
        <v>17</v>
      </c>
      <c r="AE22" s="921"/>
      <c r="AF22" s="921"/>
      <c r="AG22" s="921"/>
      <c r="AH22" s="922"/>
      <c r="AI22" s="929" t="s">
        <v>158</v>
      </c>
      <c r="AJ22" s="930"/>
      <c r="AK22" s="930"/>
      <c r="AL22" s="930"/>
      <c r="AM22" s="930"/>
      <c r="AN22" s="930"/>
      <c r="AO22" s="930"/>
      <c r="AP22" s="930"/>
      <c r="AQ22" s="930"/>
      <c r="AR22" s="930"/>
      <c r="AS22" s="930"/>
      <c r="AT22" s="930"/>
      <c r="AU22" s="930"/>
      <c r="AV22" s="930"/>
      <c r="AW22" s="930"/>
      <c r="AX22" s="930"/>
      <c r="AY22" s="930"/>
      <c r="AZ22" s="930"/>
      <c r="BA22" s="931"/>
      <c r="BB22" s="7"/>
      <c r="BC22" s="27"/>
    </row>
    <row r="23" spans="1:67" ht="20.100000000000001" customHeight="1">
      <c r="A23" s="1"/>
      <c r="B23" s="947"/>
      <c r="C23" s="948"/>
      <c r="D23" s="948"/>
      <c r="E23" s="948"/>
      <c r="F23" s="948"/>
      <c r="G23" s="949"/>
      <c r="H23" s="918"/>
      <c r="I23" s="919"/>
      <c r="J23" s="918"/>
      <c r="K23" s="919"/>
      <c r="L23" s="918"/>
      <c r="M23" s="919"/>
      <c r="N23" s="918"/>
      <c r="O23" s="919"/>
      <c r="P23" s="918"/>
      <c r="Q23" s="919"/>
      <c r="R23" s="918"/>
      <c r="S23" s="919"/>
      <c r="T23" s="918"/>
      <c r="U23" s="919"/>
      <c r="V23" s="918"/>
      <c r="W23" s="919"/>
      <c r="X23" s="918"/>
      <c r="Y23" s="919"/>
      <c r="Z23" s="918"/>
      <c r="AA23" s="919"/>
      <c r="AB23" s="918"/>
      <c r="AC23" s="919"/>
      <c r="AD23" s="923"/>
      <c r="AE23" s="924"/>
      <c r="AF23" s="924"/>
      <c r="AG23" s="924"/>
      <c r="AH23" s="925"/>
      <c r="AI23" s="932" t="str">
        <f>IF(AW90&lt;&gt;0,"",'①基本情報・異動情報（学生入力用）'!F17)</f>
        <v/>
      </c>
      <c r="AJ23" s="933"/>
      <c r="AK23" s="933"/>
      <c r="AL23" s="933"/>
      <c r="AM23" s="933"/>
      <c r="AN23" s="933"/>
      <c r="AO23" s="933"/>
      <c r="AP23" s="933"/>
      <c r="AQ23" s="933"/>
      <c r="AR23" s="933"/>
      <c r="AS23" s="933"/>
      <c r="AT23" s="933"/>
      <c r="AU23" s="933"/>
      <c r="AV23" s="933"/>
      <c r="AW23" s="933"/>
      <c r="AX23" s="933"/>
      <c r="AY23" s="933"/>
      <c r="AZ23" s="933"/>
      <c r="BA23" s="934"/>
      <c r="BB23" s="7"/>
      <c r="BC23" s="27"/>
    </row>
    <row r="24" spans="1:67" ht="20.100000000000001" customHeight="1">
      <c r="A24" s="1"/>
      <c r="B24" s="912" t="s">
        <v>18</v>
      </c>
      <c r="C24" s="913"/>
      <c r="D24" s="913"/>
      <c r="E24" s="913"/>
      <c r="F24" s="913"/>
      <c r="G24" s="914"/>
      <c r="H24" s="908" t="str">
        <f>IF(AW90&lt;&gt;0,"",MID('①基本情報・異動情報（学生入力用）'!F23,1,1))</f>
        <v/>
      </c>
      <c r="I24" s="909"/>
      <c r="J24" s="908" t="str">
        <f>IF(AW90&lt;&gt;0,"",MID('①基本情報・異動情報（学生入力用）'!F23,2,1))</f>
        <v/>
      </c>
      <c r="K24" s="909"/>
      <c r="L24" s="908" t="str">
        <f>IF(AW90&lt;&gt;0,"",MID('①基本情報・異動情報（学生入力用）'!F23,3,1))</f>
        <v/>
      </c>
      <c r="M24" s="909"/>
      <c r="N24" s="908" t="str">
        <f>IF(AW90&lt;&gt;0,"",MID('①基本情報・異動情報（学生入力用）'!F23,4,1))</f>
        <v/>
      </c>
      <c r="O24" s="909"/>
      <c r="P24" s="908" t="str">
        <f>IF(AW90&lt;&gt;0,"",MID('①基本情報・異動情報（学生入力用）'!F23,5,1))</f>
        <v/>
      </c>
      <c r="Q24" s="909"/>
      <c r="R24" s="908" t="str">
        <f>IF(AW90&lt;&gt;0,"",MID('①基本情報・異動情報（学生入力用）'!F23,6,1))</f>
        <v/>
      </c>
      <c r="S24" s="909"/>
      <c r="T24" s="908" t="str">
        <f>IF(AW90&lt;&gt;0,"",MID('①基本情報・異動情報（学生入力用）'!F23,7,1))</f>
        <v/>
      </c>
      <c r="U24" s="909"/>
      <c r="V24" s="908" t="str">
        <f>IF(AW90&lt;&gt;0,"",MID('①基本情報・異動情報（学生入力用）'!F23,8,1))</f>
        <v/>
      </c>
      <c r="W24" s="909"/>
      <c r="X24" s="908" t="str">
        <f>IF(AW90&lt;&gt;0,"",MID('①基本情報・異動情報（学生入力用）'!F23,9,1))</f>
        <v/>
      </c>
      <c r="Y24" s="909"/>
      <c r="Z24" s="908" t="str">
        <f>IF(AW90&lt;&gt;0,"",MID('①基本情報・異動情報（学生入力用）'!F23,10,1))</f>
        <v/>
      </c>
      <c r="AA24" s="909"/>
      <c r="AB24" s="908" t="str">
        <f>IF(AW90&lt;&gt;0,"",MID('①基本情報・異動情報（学生入力用）'!F23,11,1))</f>
        <v/>
      </c>
      <c r="AC24" s="909"/>
      <c r="AD24" s="923"/>
      <c r="AE24" s="924"/>
      <c r="AF24" s="924"/>
      <c r="AG24" s="924"/>
      <c r="AH24" s="925"/>
      <c r="AI24" s="935"/>
      <c r="AJ24" s="936"/>
      <c r="AK24" s="936"/>
      <c r="AL24" s="936"/>
      <c r="AM24" s="936"/>
      <c r="AN24" s="936"/>
      <c r="AO24" s="936"/>
      <c r="AP24" s="936"/>
      <c r="AQ24" s="936"/>
      <c r="AR24" s="936"/>
      <c r="AS24" s="936"/>
      <c r="AT24" s="936"/>
      <c r="AU24" s="936"/>
      <c r="AV24" s="936"/>
      <c r="AW24" s="936"/>
      <c r="AX24" s="936"/>
      <c r="AY24" s="936"/>
      <c r="AZ24" s="936"/>
      <c r="BA24" s="937"/>
      <c r="BB24" s="7"/>
      <c r="BC24" s="27"/>
    </row>
    <row r="25" spans="1:67" ht="20.100000000000001" customHeight="1" thickBot="1">
      <c r="A25" s="1"/>
      <c r="B25" s="915"/>
      <c r="C25" s="916"/>
      <c r="D25" s="916"/>
      <c r="E25" s="916"/>
      <c r="F25" s="916"/>
      <c r="G25" s="917"/>
      <c r="H25" s="910"/>
      <c r="I25" s="911"/>
      <c r="J25" s="910"/>
      <c r="K25" s="911"/>
      <c r="L25" s="910"/>
      <c r="M25" s="911"/>
      <c r="N25" s="910"/>
      <c r="O25" s="911"/>
      <c r="P25" s="910"/>
      <c r="Q25" s="911"/>
      <c r="R25" s="910"/>
      <c r="S25" s="911"/>
      <c r="T25" s="910"/>
      <c r="U25" s="911"/>
      <c r="V25" s="910"/>
      <c r="W25" s="911"/>
      <c r="X25" s="910"/>
      <c r="Y25" s="911"/>
      <c r="Z25" s="910"/>
      <c r="AA25" s="911"/>
      <c r="AB25" s="910"/>
      <c r="AC25" s="911"/>
      <c r="AD25" s="926"/>
      <c r="AE25" s="927"/>
      <c r="AF25" s="927"/>
      <c r="AG25" s="927"/>
      <c r="AH25" s="928"/>
      <c r="AI25" s="938"/>
      <c r="AJ25" s="939"/>
      <c r="AK25" s="939"/>
      <c r="AL25" s="939"/>
      <c r="AM25" s="939"/>
      <c r="AN25" s="939"/>
      <c r="AO25" s="939"/>
      <c r="AP25" s="939"/>
      <c r="AQ25" s="939"/>
      <c r="AR25" s="939"/>
      <c r="AS25" s="939"/>
      <c r="AT25" s="939"/>
      <c r="AU25" s="939"/>
      <c r="AV25" s="939"/>
      <c r="AW25" s="939"/>
      <c r="AX25" s="939"/>
      <c r="AY25" s="939"/>
      <c r="AZ25" s="939"/>
      <c r="BA25" s="940"/>
      <c r="BB25" s="7"/>
      <c r="BC25" s="27"/>
    </row>
    <row r="26" spans="1:67" ht="20.100000000000001" customHeight="1">
      <c r="A26" s="1"/>
      <c r="B26" s="871" t="s">
        <v>19</v>
      </c>
      <c r="C26" s="871"/>
      <c r="D26" s="871"/>
      <c r="E26" s="871"/>
      <c r="F26" s="871"/>
      <c r="G26" s="871"/>
      <c r="H26" s="871"/>
      <c r="I26" s="871"/>
      <c r="J26" s="871"/>
      <c r="K26" s="871"/>
      <c r="L26" s="871"/>
      <c r="M26" s="871"/>
      <c r="N26" s="871"/>
      <c r="O26" s="871"/>
      <c r="P26" s="871"/>
      <c r="Q26" s="28"/>
      <c r="R26" s="28"/>
      <c r="S26" s="28"/>
      <c r="T26" s="28"/>
      <c r="U26" s="28"/>
      <c r="V26" s="28"/>
      <c r="W26" s="28"/>
      <c r="X26" s="28"/>
      <c r="Y26" s="28"/>
      <c r="Z26" s="29"/>
      <c r="AA26" s="29"/>
      <c r="AB26" s="29"/>
      <c r="AC26" s="28"/>
      <c r="AD26" s="28"/>
      <c r="AE26" s="28"/>
      <c r="AF26" s="28"/>
      <c r="AG26" s="28"/>
      <c r="AH26" s="28"/>
      <c r="AI26" s="28"/>
      <c r="AJ26" s="28"/>
      <c r="AK26" s="28"/>
      <c r="AL26" s="28"/>
      <c r="AM26" s="28"/>
      <c r="AN26" s="28"/>
      <c r="AO26" s="28"/>
      <c r="AP26" s="28"/>
      <c r="AQ26" s="28"/>
      <c r="AR26" s="28"/>
      <c r="AS26" s="28"/>
      <c r="AT26" s="28"/>
      <c r="AU26" s="28"/>
      <c r="AV26" s="28"/>
      <c r="BA26" s="7"/>
      <c r="BB26" s="7"/>
      <c r="BC26" s="27"/>
      <c r="BD26" s="27"/>
      <c r="BE26" s="27"/>
      <c r="BF26" s="27"/>
      <c r="BG26" s="27"/>
      <c r="BH26" s="27"/>
      <c r="BI26" s="27"/>
      <c r="BJ26" s="27"/>
      <c r="BK26" s="27"/>
      <c r="BL26" s="27"/>
      <c r="BM26" s="27"/>
      <c r="BN26" s="27"/>
      <c r="BO26" s="27"/>
    </row>
    <row r="27" spans="1:67" ht="20.100000000000001" customHeight="1">
      <c r="A27" s="1"/>
      <c r="B27" s="872"/>
      <c r="C27" s="872"/>
      <c r="D27" s="872"/>
      <c r="E27" s="872"/>
      <c r="F27" s="872"/>
      <c r="G27" s="872"/>
      <c r="H27" s="872"/>
      <c r="I27" s="872"/>
      <c r="J27" s="872"/>
      <c r="K27" s="872"/>
      <c r="L27" s="872"/>
      <c r="M27" s="872"/>
      <c r="N27" s="872"/>
      <c r="O27" s="872"/>
      <c r="P27" s="872"/>
      <c r="Q27" s="30"/>
      <c r="R27" s="30"/>
      <c r="S27" s="30"/>
      <c r="T27" s="30"/>
      <c r="U27" s="30"/>
      <c r="V27" s="30"/>
      <c r="W27" s="30"/>
      <c r="X27" s="30"/>
      <c r="Y27" s="30"/>
      <c r="Z27" s="30"/>
      <c r="AA27" s="30"/>
      <c r="AB27" s="30"/>
      <c r="AC27" s="31"/>
      <c r="AD27" s="32"/>
      <c r="AE27" s="32"/>
      <c r="AF27" s="32"/>
      <c r="AG27" s="31"/>
      <c r="AH27" s="31"/>
      <c r="AI27" s="31"/>
      <c r="AJ27" s="31"/>
      <c r="AK27" s="31"/>
      <c r="AL27" s="31"/>
      <c r="AM27" s="31"/>
      <c r="AN27" s="31"/>
      <c r="AO27" s="31"/>
      <c r="AP27" s="31"/>
      <c r="AQ27" s="31"/>
      <c r="AR27" s="31"/>
      <c r="AS27" s="31"/>
      <c r="AT27" s="31"/>
      <c r="AU27" s="31"/>
      <c r="AV27" s="31"/>
      <c r="AW27" s="31"/>
      <c r="AX27" s="31"/>
      <c r="AY27" s="31"/>
      <c r="AZ27" s="31"/>
      <c r="BA27" s="32"/>
      <c r="BB27" s="7"/>
      <c r="BC27" s="27"/>
      <c r="BD27" s="27"/>
      <c r="BE27" s="27"/>
      <c r="BF27" s="27"/>
      <c r="BG27" s="27"/>
      <c r="BH27" s="27"/>
      <c r="BI27" s="27"/>
      <c r="BJ27" s="27"/>
      <c r="BK27" s="27"/>
      <c r="BL27" s="27"/>
      <c r="BM27" s="27"/>
      <c r="BN27" s="27"/>
      <c r="BO27" s="27"/>
    </row>
    <row r="28" spans="1:67" ht="20.100000000000001" customHeight="1" thickBot="1">
      <c r="A28" s="1"/>
      <c r="B28" s="873" t="s">
        <v>20</v>
      </c>
      <c r="C28" s="873"/>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874"/>
      <c r="AC28" s="874"/>
      <c r="AD28" s="874"/>
      <c r="AE28" s="874"/>
      <c r="AF28" s="874"/>
      <c r="AG28" s="874"/>
      <c r="AH28" s="874"/>
      <c r="AI28" s="874"/>
      <c r="AJ28" s="874"/>
      <c r="AK28" s="874"/>
      <c r="AL28" s="874"/>
      <c r="AM28" s="874"/>
      <c r="AN28" s="874"/>
      <c r="AO28" s="874"/>
      <c r="AP28" s="874"/>
      <c r="AQ28" s="874"/>
      <c r="AR28" s="874"/>
      <c r="AS28" s="874"/>
      <c r="AT28" s="874"/>
      <c r="AU28" s="874"/>
      <c r="AV28" s="874"/>
      <c r="AW28" s="874"/>
      <c r="AX28" s="874"/>
      <c r="AY28" s="874"/>
      <c r="AZ28" s="874"/>
      <c r="BA28" s="33"/>
      <c r="BB28" s="7"/>
      <c r="BC28" s="27"/>
      <c r="BD28" s="27"/>
      <c r="BE28" s="27"/>
    </row>
    <row r="29" spans="1:67" ht="6" customHeight="1">
      <c r="A29" s="1"/>
      <c r="B29" s="875" t="s">
        <v>21</v>
      </c>
      <c r="C29" s="876"/>
      <c r="D29" s="876"/>
      <c r="E29" s="876"/>
      <c r="F29" s="877"/>
      <c r="G29" s="279"/>
      <c r="H29" s="280"/>
      <c r="I29" s="280"/>
      <c r="J29" s="899" t="s">
        <v>159</v>
      </c>
      <c r="K29" s="899"/>
      <c r="L29" s="899"/>
      <c r="M29" s="899"/>
      <c r="N29" s="899"/>
      <c r="O29" s="899"/>
      <c r="P29" s="899"/>
      <c r="Q29" s="899"/>
      <c r="R29" s="899"/>
      <c r="S29" s="899"/>
      <c r="T29" s="899"/>
      <c r="U29" s="899"/>
      <c r="V29" s="899"/>
      <c r="W29" s="899"/>
      <c r="X29" s="899"/>
      <c r="Y29" s="899"/>
      <c r="Z29" s="899"/>
      <c r="AA29" s="281"/>
      <c r="AB29" s="242"/>
      <c r="AC29" s="875" t="s">
        <v>21</v>
      </c>
      <c r="AD29" s="876"/>
      <c r="AE29" s="876"/>
      <c r="AF29" s="876"/>
      <c r="AG29" s="877"/>
      <c r="AH29" s="280"/>
      <c r="AI29" s="280"/>
      <c r="AJ29" s="280"/>
      <c r="AK29" s="906" t="s">
        <v>150</v>
      </c>
      <c r="AL29" s="906"/>
      <c r="AM29" s="906"/>
      <c r="AN29" s="906"/>
      <c r="AO29" s="906"/>
      <c r="AP29" s="906"/>
      <c r="AQ29" s="906"/>
      <c r="AR29" s="906"/>
      <c r="AS29" s="906"/>
      <c r="AT29" s="906"/>
      <c r="AU29" s="906"/>
      <c r="AV29" s="906"/>
      <c r="AW29" s="906"/>
      <c r="AX29" s="906"/>
      <c r="AY29" s="906"/>
      <c r="AZ29" s="906"/>
      <c r="BA29" s="281"/>
      <c r="BB29" s="7"/>
      <c r="BC29" s="27"/>
      <c r="BD29" s="27"/>
      <c r="BE29" s="27"/>
    </row>
    <row r="30" spans="1:67" ht="6" customHeight="1">
      <c r="A30" s="1"/>
      <c r="B30" s="878"/>
      <c r="C30" s="879"/>
      <c r="D30" s="879"/>
      <c r="E30" s="879"/>
      <c r="F30" s="880"/>
      <c r="G30" s="282"/>
      <c r="H30" s="283"/>
      <c r="I30" s="283"/>
      <c r="J30" s="900"/>
      <c r="K30" s="900"/>
      <c r="L30" s="900"/>
      <c r="M30" s="900"/>
      <c r="N30" s="900"/>
      <c r="O30" s="900"/>
      <c r="P30" s="900"/>
      <c r="Q30" s="900"/>
      <c r="R30" s="900"/>
      <c r="S30" s="900"/>
      <c r="T30" s="900"/>
      <c r="U30" s="900"/>
      <c r="V30" s="900"/>
      <c r="W30" s="900"/>
      <c r="X30" s="900"/>
      <c r="Y30" s="900"/>
      <c r="Z30" s="900"/>
      <c r="AA30" s="284"/>
      <c r="AB30" s="242"/>
      <c r="AC30" s="878"/>
      <c r="AD30" s="879"/>
      <c r="AE30" s="879"/>
      <c r="AF30" s="879"/>
      <c r="AG30" s="880"/>
      <c r="AH30" s="283"/>
      <c r="AI30" s="283"/>
      <c r="AJ30" s="283"/>
      <c r="AK30" s="907"/>
      <c r="AL30" s="907"/>
      <c r="AM30" s="907"/>
      <c r="AN30" s="907"/>
      <c r="AO30" s="907"/>
      <c r="AP30" s="907"/>
      <c r="AQ30" s="907"/>
      <c r="AR30" s="907"/>
      <c r="AS30" s="907"/>
      <c r="AT30" s="907"/>
      <c r="AU30" s="907"/>
      <c r="AV30" s="907"/>
      <c r="AW30" s="907"/>
      <c r="AX30" s="907"/>
      <c r="AY30" s="907"/>
      <c r="AZ30" s="907"/>
      <c r="BA30" s="284"/>
      <c r="BB30" s="7"/>
      <c r="BC30" s="27"/>
      <c r="BD30" s="27"/>
      <c r="BE30" s="27"/>
    </row>
    <row r="31" spans="1:67" ht="23.1" customHeight="1">
      <c r="A31" s="1"/>
      <c r="B31" s="878"/>
      <c r="C31" s="879"/>
      <c r="D31" s="879"/>
      <c r="E31" s="879"/>
      <c r="F31" s="880"/>
      <c r="G31" s="282"/>
      <c r="H31" s="905" t="str">
        <f>IF(AND(AW90=0,'①基本情報・異動情報（学生入力用）'!Z5="辞退（本人都合）"),"✔","")</f>
        <v/>
      </c>
      <c r="I31" s="905"/>
      <c r="J31" s="900"/>
      <c r="K31" s="900"/>
      <c r="L31" s="900"/>
      <c r="M31" s="900"/>
      <c r="N31" s="900"/>
      <c r="O31" s="900"/>
      <c r="P31" s="900"/>
      <c r="Q31" s="900"/>
      <c r="R31" s="900"/>
      <c r="S31" s="900"/>
      <c r="T31" s="900"/>
      <c r="U31" s="900"/>
      <c r="V31" s="900"/>
      <c r="W31" s="900"/>
      <c r="X31" s="900"/>
      <c r="Y31" s="900"/>
      <c r="Z31" s="900"/>
      <c r="AA31" s="284"/>
      <c r="AB31" s="242"/>
      <c r="AC31" s="878"/>
      <c r="AD31" s="879"/>
      <c r="AE31" s="879"/>
      <c r="AF31" s="879"/>
      <c r="AG31" s="880"/>
      <c r="AH31" s="283"/>
      <c r="AI31" s="905" t="str">
        <f>IF(AND(AW90=0,'①基本情報・異動情報（学生入力用）'!Z5="辞退（短縮卒業・修了）"),"✔","")</f>
        <v/>
      </c>
      <c r="AJ31" s="905"/>
      <c r="AK31" s="907"/>
      <c r="AL31" s="907"/>
      <c r="AM31" s="907"/>
      <c r="AN31" s="907"/>
      <c r="AO31" s="907"/>
      <c r="AP31" s="907"/>
      <c r="AQ31" s="907"/>
      <c r="AR31" s="907"/>
      <c r="AS31" s="907"/>
      <c r="AT31" s="907"/>
      <c r="AU31" s="907"/>
      <c r="AV31" s="907"/>
      <c r="AW31" s="907"/>
      <c r="AX31" s="907"/>
      <c r="AY31" s="907"/>
      <c r="AZ31" s="907"/>
      <c r="BA31" s="284"/>
      <c r="BB31" s="7"/>
      <c r="BC31" s="27"/>
      <c r="BD31" s="27"/>
      <c r="BE31" s="27"/>
    </row>
    <row r="32" spans="1:67" ht="6" customHeight="1">
      <c r="A32" s="1"/>
      <c r="B32" s="878"/>
      <c r="C32" s="879"/>
      <c r="D32" s="879"/>
      <c r="E32" s="879"/>
      <c r="F32" s="880"/>
      <c r="G32" s="282"/>
      <c r="H32" s="283"/>
      <c r="I32" s="283"/>
      <c r="J32" s="900"/>
      <c r="K32" s="900"/>
      <c r="L32" s="900"/>
      <c r="M32" s="900"/>
      <c r="N32" s="900"/>
      <c r="O32" s="900"/>
      <c r="P32" s="900"/>
      <c r="Q32" s="900"/>
      <c r="R32" s="900"/>
      <c r="S32" s="900"/>
      <c r="T32" s="900"/>
      <c r="U32" s="900"/>
      <c r="V32" s="900"/>
      <c r="W32" s="900"/>
      <c r="X32" s="900"/>
      <c r="Y32" s="900"/>
      <c r="Z32" s="900"/>
      <c r="AA32" s="284"/>
      <c r="AB32" s="242"/>
      <c r="AC32" s="878"/>
      <c r="AD32" s="879"/>
      <c r="AE32" s="879"/>
      <c r="AF32" s="879"/>
      <c r="AG32" s="880"/>
      <c r="AH32" s="283"/>
      <c r="AI32" s="283"/>
      <c r="AJ32" s="283"/>
      <c r="AK32" s="907"/>
      <c r="AL32" s="907"/>
      <c r="AM32" s="907"/>
      <c r="AN32" s="907"/>
      <c r="AO32" s="907"/>
      <c r="AP32" s="907"/>
      <c r="AQ32" s="907"/>
      <c r="AR32" s="907"/>
      <c r="AS32" s="907"/>
      <c r="AT32" s="907"/>
      <c r="AU32" s="907"/>
      <c r="AV32" s="907"/>
      <c r="AW32" s="907"/>
      <c r="AX32" s="907"/>
      <c r="AY32" s="907"/>
      <c r="AZ32" s="907"/>
      <c r="BA32" s="284"/>
      <c r="BB32" s="7"/>
      <c r="BC32" s="27"/>
      <c r="BD32" s="27"/>
      <c r="BE32" s="27"/>
    </row>
    <row r="33" spans="1:67" ht="6" customHeight="1">
      <c r="A33" s="1"/>
      <c r="B33" s="881"/>
      <c r="C33" s="882"/>
      <c r="D33" s="882"/>
      <c r="E33" s="882"/>
      <c r="F33" s="883"/>
      <c r="G33" s="285"/>
      <c r="H33" s="286"/>
      <c r="I33" s="287"/>
      <c r="J33" s="901"/>
      <c r="K33" s="901"/>
      <c r="L33" s="901"/>
      <c r="M33" s="901"/>
      <c r="N33" s="901"/>
      <c r="O33" s="901"/>
      <c r="P33" s="901"/>
      <c r="Q33" s="901"/>
      <c r="R33" s="901"/>
      <c r="S33" s="901"/>
      <c r="T33" s="901"/>
      <c r="U33" s="901"/>
      <c r="V33" s="901"/>
      <c r="W33" s="901"/>
      <c r="X33" s="901"/>
      <c r="Y33" s="901"/>
      <c r="Z33" s="901"/>
      <c r="AA33" s="288"/>
      <c r="AB33" s="242"/>
      <c r="AC33" s="878"/>
      <c r="AD33" s="879"/>
      <c r="AE33" s="879"/>
      <c r="AF33" s="879"/>
      <c r="AG33" s="880"/>
      <c r="AH33" s="283"/>
      <c r="AI33" s="283"/>
      <c r="AJ33" s="289"/>
      <c r="AK33" s="907"/>
      <c r="AL33" s="907"/>
      <c r="AM33" s="907"/>
      <c r="AN33" s="907"/>
      <c r="AO33" s="907"/>
      <c r="AP33" s="907"/>
      <c r="AQ33" s="907"/>
      <c r="AR33" s="907"/>
      <c r="AS33" s="907"/>
      <c r="AT33" s="907"/>
      <c r="AU33" s="907"/>
      <c r="AV33" s="907"/>
      <c r="AW33" s="907"/>
      <c r="AX33" s="907"/>
      <c r="AY33" s="907"/>
      <c r="AZ33" s="907"/>
      <c r="BA33" s="284"/>
      <c r="BB33" s="7"/>
      <c r="BC33" s="27"/>
      <c r="BD33" s="27"/>
      <c r="BE33" s="27"/>
      <c r="BF33" s="27"/>
      <c r="BG33" s="27"/>
      <c r="BH33" s="27"/>
      <c r="BI33" s="27"/>
      <c r="BJ33" s="27"/>
      <c r="BK33" s="27"/>
      <c r="BL33" s="27"/>
      <c r="BM33" s="27"/>
      <c r="BN33" s="27"/>
      <c r="BO33" s="27"/>
    </row>
    <row r="34" spans="1:67" ht="6" customHeight="1">
      <c r="A34" s="1"/>
      <c r="B34" s="884" t="s">
        <v>22</v>
      </c>
      <c r="C34" s="885"/>
      <c r="D34" s="885"/>
      <c r="E34" s="885"/>
      <c r="F34" s="885"/>
      <c r="G34" s="34"/>
      <c r="H34" s="35"/>
      <c r="I34" s="35"/>
      <c r="J34" s="35"/>
      <c r="K34" s="35"/>
      <c r="L34" s="35"/>
      <c r="M34" s="35"/>
      <c r="N34" s="35"/>
      <c r="O34" s="35"/>
      <c r="P34" s="35"/>
      <c r="Q34" s="35"/>
      <c r="R34" s="35"/>
      <c r="S34" s="35"/>
      <c r="T34" s="35"/>
      <c r="U34" s="35"/>
      <c r="V34" s="35"/>
      <c r="W34" s="35"/>
      <c r="X34" s="35"/>
      <c r="Y34" s="35"/>
      <c r="Z34" s="36"/>
      <c r="AA34" s="38"/>
      <c r="AB34" s="37"/>
      <c r="AC34" s="269"/>
      <c r="AD34" s="270"/>
      <c r="AE34" s="270"/>
      <c r="AF34" s="270"/>
      <c r="AG34" s="271"/>
      <c r="AH34" s="272"/>
      <c r="AI34" s="273"/>
      <c r="AJ34" s="273"/>
      <c r="AK34" s="274"/>
      <c r="AL34" s="274"/>
      <c r="AM34" s="273"/>
      <c r="AN34" s="273"/>
      <c r="AO34" s="274"/>
      <c r="AP34" s="274"/>
      <c r="AQ34" s="274"/>
      <c r="AR34" s="273"/>
      <c r="AS34" s="274"/>
      <c r="AT34" s="273"/>
      <c r="AU34" s="273"/>
      <c r="AV34" s="273"/>
      <c r="AW34" s="273"/>
      <c r="AX34" s="274"/>
      <c r="AY34" s="273"/>
      <c r="AZ34" s="273"/>
      <c r="BA34" s="275"/>
      <c r="BB34" s="7"/>
      <c r="BC34" s="27"/>
      <c r="BD34" s="27"/>
      <c r="BE34" s="27"/>
      <c r="BF34" s="27"/>
      <c r="BG34" s="27"/>
      <c r="BH34" s="27"/>
      <c r="BI34" s="27"/>
      <c r="BJ34" s="27"/>
      <c r="BK34" s="27"/>
      <c r="BL34" s="27"/>
      <c r="BM34" s="27"/>
      <c r="BN34" s="27"/>
      <c r="BO34" s="27"/>
    </row>
    <row r="35" spans="1:67" ht="23.1" customHeight="1">
      <c r="A35" s="1"/>
      <c r="B35" s="886"/>
      <c r="C35" s="887"/>
      <c r="D35" s="887"/>
      <c r="E35" s="887"/>
      <c r="F35" s="887"/>
      <c r="G35" s="34"/>
      <c r="H35" s="238" t="str">
        <f>IF(AND(AW90=0,H31="✔",'②異動情報・学校情報・未振込情報（学校入力用）'!AA14="病気"),"✔","")</f>
        <v/>
      </c>
      <c r="I35" s="39" t="s">
        <v>23</v>
      </c>
      <c r="J35" s="39"/>
      <c r="K35" s="40"/>
      <c r="L35" s="238" t="str">
        <f>IF(AND(AW90=0,H31="✔",'②異動情報・学校情報・未振込情報（学校入力用）'!AA14="経済事情"),"✔","")</f>
        <v/>
      </c>
      <c r="M35" s="39" t="s">
        <v>24</v>
      </c>
      <c r="N35" s="39"/>
      <c r="O35" s="39"/>
      <c r="P35" s="39"/>
      <c r="Q35" s="17"/>
      <c r="R35" s="238" t="str">
        <f>IF(AND(AW90=0,H31="✔",'②異動情報・学校情報・未振込情報（学校入力用）'!AA14="一身上"),"✔","")</f>
        <v/>
      </c>
      <c r="S35" s="39" t="s">
        <v>25</v>
      </c>
      <c r="T35" s="40"/>
      <c r="U35" s="17"/>
      <c r="V35" s="17"/>
      <c r="W35" s="238" t="str">
        <f>IF(AND(AW90=0,H31="✔",'②異動情報・学校情報・未振込情報（学校入力用）'!AA14="その他"),"✔","")</f>
        <v/>
      </c>
      <c r="X35" s="39" t="s">
        <v>26</v>
      </c>
      <c r="Y35" s="40"/>
      <c r="Z35" s="33"/>
      <c r="AA35" s="253"/>
      <c r="AB35" s="37"/>
      <c r="AC35" s="886" t="s">
        <v>27</v>
      </c>
      <c r="AD35" s="887"/>
      <c r="AE35" s="887"/>
      <c r="AF35" s="887"/>
      <c r="AG35" s="1072"/>
      <c r="AH35" s="262"/>
      <c r="AI35" s="1073" t="s">
        <v>31</v>
      </c>
      <c r="AJ35" s="1073"/>
      <c r="AK35" s="1073"/>
      <c r="AL35" s="1073"/>
      <c r="AM35" s="1073"/>
      <c r="AN35" s="1073"/>
      <c r="AO35" s="1073"/>
      <c r="AQ35" s="63"/>
      <c r="AR35" s="63"/>
      <c r="AS35" s="63"/>
      <c r="AV35" s="290"/>
      <c r="AY35" s="290"/>
      <c r="BA35" s="66"/>
      <c r="BB35" s="7"/>
      <c r="BC35" s="27"/>
    </row>
    <row r="36" spans="1:67" ht="6" customHeight="1">
      <c r="A36" s="1"/>
      <c r="B36" s="886"/>
      <c r="C36" s="887"/>
      <c r="D36" s="887"/>
      <c r="E36" s="887"/>
      <c r="F36" s="887"/>
      <c r="G36" s="34"/>
      <c r="H36" s="40"/>
      <c r="I36" s="40"/>
      <c r="J36" s="39"/>
      <c r="K36" s="39"/>
      <c r="L36" s="40"/>
      <c r="M36" s="40"/>
      <c r="N36" s="39"/>
      <c r="O36" s="39"/>
      <c r="P36" s="39"/>
      <c r="Q36" s="40"/>
      <c r="R36" s="39"/>
      <c r="S36" s="40"/>
      <c r="T36" s="40"/>
      <c r="U36" s="40"/>
      <c r="V36" s="40"/>
      <c r="W36" s="39"/>
      <c r="X36" s="40"/>
      <c r="Y36" s="40"/>
      <c r="Z36" s="36"/>
      <c r="AA36" s="38"/>
      <c r="AB36" s="33"/>
      <c r="AC36" s="886"/>
      <c r="AD36" s="887"/>
      <c r="AE36" s="887"/>
      <c r="AF36" s="887"/>
      <c r="AG36" s="1072"/>
      <c r="AH36" s="262"/>
      <c r="AI36" s="1073"/>
      <c r="AJ36" s="1073"/>
      <c r="AK36" s="1073"/>
      <c r="AL36" s="1073"/>
      <c r="AM36" s="1073"/>
      <c r="AN36" s="1073"/>
      <c r="AO36" s="1073"/>
      <c r="AP36" s="890" t="str">
        <f>IF(OR(AI31&lt;&gt;"✔",AW90&lt;&gt;0),"",'②異動情報・学校情報・未振込情報（学校入力用）'!CU7)</f>
        <v/>
      </c>
      <c r="AQ36" s="891"/>
      <c r="AR36" s="891"/>
      <c r="AS36" s="891"/>
      <c r="AT36" s="896" t="s">
        <v>15</v>
      </c>
      <c r="AU36" s="1081" t="str">
        <f>IF(OR(AI31&lt;&gt;"✔",AW90&lt;&gt;0),"",'②異動情報・学校情報・未振込情報（学校入力用）'!CW7)</f>
        <v/>
      </c>
      <c r="AV36" s="1081"/>
      <c r="AW36" s="896" t="s">
        <v>32</v>
      </c>
      <c r="AX36" s="1081" t="str">
        <f>IF(OR(AI31&lt;&gt;"✔",AW90&lt;&gt;0),"",'②異動情報・学校情報・未振込情報（学校入力用）'!CY7)</f>
        <v/>
      </c>
      <c r="AY36" s="1081"/>
      <c r="AZ36" s="1084" t="s">
        <v>33</v>
      </c>
      <c r="BA36" s="66"/>
      <c r="BB36" s="7"/>
      <c r="BC36" s="27"/>
      <c r="BD36" s="27"/>
      <c r="BE36" s="27"/>
      <c r="BF36" s="27"/>
      <c r="BG36" s="27"/>
      <c r="BH36" s="27"/>
      <c r="BI36" s="27"/>
      <c r="BJ36" s="27"/>
      <c r="BK36" s="27"/>
      <c r="BL36" s="27"/>
      <c r="BM36" s="27"/>
      <c r="BN36" s="27"/>
      <c r="BO36" s="27"/>
    </row>
    <row r="37" spans="1:67" ht="6" customHeight="1">
      <c r="A37" s="1"/>
      <c r="B37" s="41"/>
      <c r="C37" s="42"/>
      <c r="D37" s="42"/>
      <c r="E37" s="42"/>
      <c r="F37" s="42"/>
      <c r="G37" s="43"/>
      <c r="H37" s="44"/>
      <c r="I37" s="44"/>
      <c r="J37" s="45"/>
      <c r="K37" s="45"/>
      <c r="L37" s="44"/>
      <c r="M37" s="44"/>
      <c r="N37" s="45"/>
      <c r="O37" s="45"/>
      <c r="P37" s="45"/>
      <c r="Q37" s="44"/>
      <c r="R37" s="45"/>
      <c r="S37" s="44"/>
      <c r="T37" s="44"/>
      <c r="U37" s="44"/>
      <c r="V37" s="44"/>
      <c r="W37" s="45"/>
      <c r="X37" s="44"/>
      <c r="Y37" s="44"/>
      <c r="Z37" s="46"/>
      <c r="AA37" s="47"/>
      <c r="AB37" s="33"/>
      <c r="AC37" s="886"/>
      <c r="AD37" s="887"/>
      <c r="AE37" s="887"/>
      <c r="AF37" s="887"/>
      <c r="AG37" s="1072"/>
      <c r="AH37" s="262"/>
      <c r="AI37" s="1073"/>
      <c r="AJ37" s="1073"/>
      <c r="AK37" s="1073"/>
      <c r="AL37" s="1073"/>
      <c r="AM37" s="1073"/>
      <c r="AN37" s="1073"/>
      <c r="AO37" s="1073"/>
      <c r="AP37" s="892"/>
      <c r="AQ37" s="893"/>
      <c r="AR37" s="893"/>
      <c r="AS37" s="893"/>
      <c r="AT37" s="897"/>
      <c r="AU37" s="1082"/>
      <c r="AV37" s="1082"/>
      <c r="AW37" s="897"/>
      <c r="AX37" s="1082"/>
      <c r="AY37" s="1082"/>
      <c r="AZ37" s="1085"/>
      <c r="BA37" s="66"/>
      <c r="BB37" s="7"/>
      <c r="BC37" s="27"/>
      <c r="BD37" s="27"/>
      <c r="BE37" s="27"/>
      <c r="BF37" s="27"/>
      <c r="BG37" s="27"/>
      <c r="BH37" s="27"/>
      <c r="BI37" s="27"/>
      <c r="BJ37" s="27"/>
      <c r="BK37" s="27"/>
      <c r="BL37" s="27"/>
      <c r="BM37" s="27"/>
      <c r="BN37" s="27"/>
      <c r="BO37" s="27"/>
    </row>
    <row r="38" spans="1:67" ht="23.1" customHeight="1">
      <c r="A38" s="1"/>
      <c r="B38" s="886" t="s">
        <v>22</v>
      </c>
      <c r="C38" s="887"/>
      <c r="D38" s="887"/>
      <c r="E38" s="887"/>
      <c r="F38" s="887"/>
      <c r="G38" s="48"/>
      <c r="H38" s="888" t="s">
        <v>28</v>
      </c>
      <c r="I38" s="889"/>
      <c r="J38" s="889"/>
      <c r="K38" s="889"/>
      <c r="L38" s="889"/>
      <c r="M38" s="889"/>
      <c r="N38" s="889"/>
      <c r="O38" s="890" t="str">
        <f>IF(OR(H31&lt;&gt;"✔",AW90&lt;&gt;0),"",'②異動情報・学校情報・未振込情報（学校入力用）'!CU14)</f>
        <v/>
      </c>
      <c r="P38" s="891"/>
      <c r="Q38" s="891"/>
      <c r="R38" s="891"/>
      <c r="S38" s="896" t="s">
        <v>15</v>
      </c>
      <c r="T38" s="891" t="str">
        <f>IF(OR(H31&lt;&gt;"✔",AW90&lt;&gt;0),"",'②異動情報・学校情報・未振込情報（学校入力用）'!CW14)</f>
        <v/>
      </c>
      <c r="U38" s="891"/>
      <c r="V38" s="891"/>
      <c r="W38" s="896" t="s">
        <v>29</v>
      </c>
      <c r="X38" s="896"/>
      <c r="Y38" s="902"/>
      <c r="Z38" s="613"/>
      <c r="AA38" s="254"/>
      <c r="AB38" s="18"/>
      <c r="AC38" s="886"/>
      <c r="AD38" s="887"/>
      <c r="AE38" s="887"/>
      <c r="AF38" s="887"/>
      <c r="AG38" s="1072"/>
      <c r="AH38" s="262"/>
      <c r="AI38" s="1073"/>
      <c r="AJ38" s="1073"/>
      <c r="AK38" s="1073"/>
      <c r="AL38" s="1073"/>
      <c r="AM38" s="1073"/>
      <c r="AN38" s="1073"/>
      <c r="AO38" s="1073"/>
      <c r="AP38" s="892"/>
      <c r="AQ38" s="893"/>
      <c r="AR38" s="893"/>
      <c r="AS38" s="893"/>
      <c r="AT38" s="897"/>
      <c r="AU38" s="1082"/>
      <c r="AV38" s="1082"/>
      <c r="AW38" s="897"/>
      <c r="AX38" s="1082"/>
      <c r="AY38" s="1082"/>
      <c r="AZ38" s="1085"/>
      <c r="BA38" s="66"/>
      <c r="BB38" s="7"/>
      <c r="BC38" s="27"/>
    </row>
    <row r="39" spans="1:67" ht="23.1" customHeight="1">
      <c r="A39" s="1"/>
      <c r="B39" s="886"/>
      <c r="C39" s="887"/>
      <c r="D39" s="887"/>
      <c r="E39" s="887"/>
      <c r="F39" s="887"/>
      <c r="G39" s="48"/>
      <c r="H39" s="889"/>
      <c r="I39" s="889"/>
      <c r="J39" s="889"/>
      <c r="K39" s="889"/>
      <c r="L39" s="889"/>
      <c r="M39" s="889"/>
      <c r="N39" s="889"/>
      <c r="O39" s="892"/>
      <c r="P39" s="893"/>
      <c r="Q39" s="893"/>
      <c r="R39" s="893"/>
      <c r="S39" s="897"/>
      <c r="T39" s="893"/>
      <c r="U39" s="893"/>
      <c r="V39" s="893"/>
      <c r="W39" s="897"/>
      <c r="X39" s="897"/>
      <c r="Y39" s="903"/>
      <c r="Z39" s="613"/>
      <c r="AA39" s="255"/>
      <c r="AB39" s="18"/>
      <c r="AC39" s="886"/>
      <c r="AD39" s="887"/>
      <c r="AE39" s="887"/>
      <c r="AF39" s="887"/>
      <c r="AG39" s="1072"/>
      <c r="AH39" s="262"/>
      <c r="AI39" s="1073"/>
      <c r="AJ39" s="1073"/>
      <c r="AK39" s="1073"/>
      <c r="AL39" s="1073"/>
      <c r="AM39" s="1073"/>
      <c r="AN39" s="1073"/>
      <c r="AO39" s="1073"/>
      <c r="AP39" s="894"/>
      <c r="AQ39" s="895"/>
      <c r="AR39" s="895"/>
      <c r="AS39" s="895"/>
      <c r="AT39" s="898"/>
      <c r="AU39" s="1083"/>
      <c r="AV39" s="1083"/>
      <c r="AW39" s="898"/>
      <c r="AX39" s="1083"/>
      <c r="AY39" s="1083"/>
      <c r="AZ39" s="1086"/>
      <c r="BA39" s="66"/>
      <c r="BB39" s="7"/>
      <c r="BC39" s="27"/>
    </row>
    <row r="40" spans="1:67" ht="23.1" customHeight="1">
      <c r="A40" s="1"/>
      <c r="B40" s="886"/>
      <c r="C40" s="887"/>
      <c r="D40" s="887"/>
      <c r="E40" s="887"/>
      <c r="F40" s="887"/>
      <c r="G40" s="48"/>
      <c r="H40" s="889"/>
      <c r="I40" s="889"/>
      <c r="J40" s="889"/>
      <c r="K40" s="889"/>
      <c r="L40" s="889"/>
      <c r="M40" s="889"/>
      <c r="N40" s="889"/>
      <c r="O40" s="894"/>
      <c r="P40" s="895"/>
      <c r="Q40" s="895"/>
      <c r="R40" s="895"/>
      <c r="S40" s="898"/>
      <c r="T40" s="895"/>
      <c r="U40" s="895"/>
      <c r="V40" s="895"/>
      <c r="W40" s="898"/>
      <c r="X40" s="898"/>
      <c r="Y40" s="904"/>
      <c r="Z40" s="613"/>
      <c r="AA40" s="255"/>
      <c r="AB40" s="18"/>
      <c r="AC40" s="886"/>
      <c r="AD40" s="887"/>
      <c r="AE40" s="887"/>
      <c r="AF40" s="887"/>
      <c r="AG40" s="1072"/>
      <c r="AH40" s="39"/>
      <c r="AI40" s="1073"/>
      <c r="AJ40" s="1073"/>
      <c r="AK40" s="1073"/>
      <c r="AL40" s="1073"/>
      <c r="AM40" s="1073"/>
      <c r="AN40" s="1073"/>
      <c r="AO40" s="1073"/>
      <c r="AP40" s="63"/>
      <c r="AQ40" s="63"/>
      <c r="AR40" s="63"/>
      <c r="AS40" s="63"/>
      <c r="AT40" s="64"/>
      <c r="AU40" s="290"/>
      <c r="AV40" s="290"/>
      <c r="AW40" s="64"/>
      <c r="AX40" s="290"/>
      <c r="AY40" s="290"/>
      <c r="AZ40" s="291"/>
      <c r="BA40" s="38"/>
      <c r="BB40" s="7"/>
      <c r="BC40" s="27"/>
    </row>
    <row r="41" spans="1:67" ht="6" customHeight="1" thickBot="1">
      <c r="A41" s="1"/>
      <c r="B41" s="243"/>
      <c r="C41" s="40"/>
      <c r="D41" s="40"/>
      <c r="E41" s="40"/>
      <c r="F41" s="40"/>
      <c r="G41" s="244"/>
      <c r="H41" s="39"/>
      <c r="I41" s="240"/>
      <c r="J41" s="240"/>
      <c r="K41" s="240"/>
      <c r="L41" s="240"/>
      <c r="M41" s="240"/>
      <c r="N41" s="240"/>
      <c r="O41" s="241"/>
      <c r="P41" s="241"/>
      <c r="Q41" s="241"/>
      <c r="R41" s="241"/>
      <c r="S41" s="245"/>
      <c r="T41" s="241"/>
      <c r="U41" s="241"/>
      <c r="V41" s="245"/>
      <c r="W41" s="241"/>
      <c r="X41" s="241"/>
      <c r="Y41" s="246"/>
      <c r="Z41" s="192"/>
      <c r="AA41" s="256"/>
      <c r="AB41" s="239"/>
      <c r="AC41" s="259"/>
      <c r="AD41" s="260"/>
      <c r="AE41" s="260"/>
      <c r="AF41" s="260"/>
      <c r="AG41" s="261"/>
      <c r="AH41" s="265"/>
      <c r="AI41" s="268"/>
      <c r="AJ41" s="268"/>
      <c r="AK41" s="268"/>
      <c r="AL41" s="268"/>
      <c r="AM41" s="268"/>
      <c r="AN41" s="268"/>
      <c r="AO41" s="268"/>
      <c r="AP41" s="265"/>
      <c r="AQ41" s="265"/>
      <c r="AR41" s="265"/>
      <c r="AS41" s="265"/>
      <c r="AT41" s="265"/>
      <c r="AU41" s="265"/>
      <c r="AV41" s="265"/>
      <c r="AW41" s="266"/>
      <c r="AX41" s="266"/>
      <c r="AY41" s="266"/>
      <c r="AZ41" s="266"/>
      <c r="BA41" s="267"/>
      <c r="BB41" s="7"/>
      <c r="BC41" s="27"/>
      <c r="BD41" s="27"/>
      <c r="BE41" s="27"/>
      <c r="BF41" s="27"/>
      <c r="BG41" s="27"/>
      <c r="BH41" s="27"/>
      <c r="BI41" s="27"/>
      <c r="BJ41" s="27"/>
      <c r="BK41" s="27"/>
      <c r="BL41" s="27"/>
      <c r="BM41" s="27"/>
      <c r="BN41" s="27"/>
      <c r="BO41" s="27"/>
    </row>
    <row r="42" spans="1:67" ht="3" customHeight="1">
      <c r="A42" s="1"/>
      <c r="B42" s="247"/>
      <c r="C42" s="248"/>
      <c r="D42" s="248"/>
      <c r="E42" s="248"/>
      <c r="F42" s="248"/>
      <c r="G42" s="249"/>
      <c r="H42" s="250"/>
      <c r="I42" s="250"/>
      <c r="J42" s="251"/>
      <c r="K42" s="251"/>
      <c r="L42" s="250"/>
      <c r="M42" s="250"/>
      <c r="N42" s="251"/>
      <c r="O42" s="251"/>
      <c r="P42" s="251"/>
      <c r="Q42" s="250"/>
      <c r="R42" s="251"/>
      <c r="S42" s="250"/>
      <c r="T42" s="250"/>
      <c r="U42" s="250"/>
      <c r="V42" s="250"/>
      <c r="W42" s="251"/>
      <c r="X42" s="250"/>
      <c r="Y42" s="250"/>
      <c r="Z42" s="252"/>
      <c r="AA42" s="257"/>
      <c r="AB42" s="29"/>
      <c r="AC42" s="263"/>
      <c r="AD42" s="263"/>
      <c r="AE42" s="263"/>
      <c r="AF42" s="263"/>
      <c r="AG42" s="263"/>
      <c r="AH42" s="263"/>
      <c r="AI42" s="263"/>
      <c r="AJ42" s="263"/>
      <c r="AK42" s="263"/>
      <c r="AL42" s="263"/>
      <c r="AM42" s="263"/>
      <c r="AN42" s="263"/>
      <c r="AO42" s="263"/>
      <c r="AP42" s="263"/>
      <c r="AQ42" s="263"/>
      <c r="AR42" s="263"/>
      <c r="AS42" s="263"/>
      <c r="AT42" s="263"/>
      <c r="AU42" s="263"/>
      <c r="AV42" s="263"/>
      <c r="AW42" s="264"/>
      <c r="AX42" s="264"/>
      <c r="AY42" s="264"/>
      <c r="AZ42" s="264"/>
      <c r="BA42" s="264"/>
      <c r="BB42" s="7"/>
      <c r="BC42" s="27"/>
      <c r="BD42" s="27"/>
      <c r="BE42" s="27"/>
      <c r="BF42" s="27"/>
      <c r="BG42" s="27"/>
      <c r="BH42" s="27"/>
      <c r="BI42" s="27"/>
      <c r="BJ42" s="27"/>
      <c r="BK42" s="27"/>
      <c r="BL42" s="27"/>
      <c r="BM42" s="27"/>
      <c r="BN42" s="27"/>
      <c r="BO42" s="27"/>
    </row>
    <row r="43" spans="1:67" ht="3" customHeight="1">
      <c r="A43" s="1"/>
      <c r="B43" s="886" t="s">
        <v>27</v>
      </c>
      <c r="C43" s="887"/>
      <c r="D43" s="887"/>
      <c r="E43" s="887"/>
      <c r="F43" s="887"/>
      <c r="G43" s="48"/>
      <c r="H43" s="888" t="s">
        <v>182</v>
      </c>
      <c r="I43" s="889"/>
      <c r="J43" s="889"/>
      <c r="K43" s="889"/>
      <c r="L43" s="889"/>
      <c r="M43" s="889"/>
      <c r="N43" s="889"/>
      <c r="O43" s="17"/>
      <c r="P43" s="17"/>
      <c r="Q43" s="17"/>
      <c r="R43" s="17"/>
      <c r="S43" s="17"/>
      <c r="T43" s="17"/>
      <c r="U43" s="17"/>
      <c r="V43" s="17"/>
      <c r="W43" s="17"/>
      <c r="X43" s="17"/>
      <c r="Y43" s="17"/>
      <c r="Z43" s="613"/>
      <c r="AA43" s="258"/>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18"/>
      <c r="BB43" s="7"/>
      <c r="BC43" s="27"/>
      <c r="BD43" s="27"/>
      <c r="BE43" s="27"/>
      <c r="BF43" s="27"/>
      <c r="BG43" s="27"/>
      <c r="BH43" s="27"/>
      <c r="BI43" s="27"/>
      <c r="BJ43" s="27"/>
      <c r="BK43" s="27"/>
      <c r="BL43" s="27"/>
      <c r="BM43" s="27"/>
      <c r="BN43" s="27"/>
      <c r="BO43" s="27"/>
    </row>
    <row r="44" spans="1:67" ht="23.1" customHeight="1" thickBot="1">
      <c r="A44" s="1"/>
      <c r="B44" s="886"/>
      <c r="C44" s="887"/>
      <c r="D44" s="887"/>
      <c r="E44" s="887"/>
      <c r="F44" s="887"/>
      <c r="G44" s="48"/>
      <c r="H44" s="889"/>
      <c r="I44" s="889"/>
      <c r="J44" s="889"/>
      <c r="K44" s="889"/>
      <c r="L44" s="889"/>
      <c r="M44" s="889"/>
      <c r="N44" s="889"/>
      <c r="O44" s="890" t="str">
        <f>IF(OR(H31&lt;&gt;"✔",AW90&lt;&gt;0),"",'②異動情報・学校情報・未振込情報（学校入力用）'!CU16)</f>
        <v/>
      </c>
      <c r="P44" s="891"/>
      <c r="Q44" s="891"/>
      <c r="R44" s="891"/>
      <c r="S44" s="896" t="s">
        <v>15</v>
      </c>
      <c r="T44" s="891" t="str">
        <f>IF(OR(H31&lt;&gt;"✔",AW90&lt;&gt;0),"",'②異動情報・学校情報・未振込情報（学校入力用）'!CW16)</f>
        <v/>
      </c>
      <c r="U44" s="891"/>
      <c r="V44" s="891"/>
      <c r="W44" s="1074" t="s">
        <v>30</v>
      </c>
      <c r="X44" s="896"/>
      <c r="Y44" s="902"/>
      <c r="Z44" s="613"/>
      <c r="AA44" s="258"/>
      <c r="AB44" s="242"/>
      <c r="AW44" s="2"/>
      <c r="AX44" s="2"/>
      <c r="AY44" s="2"/>
      <c r="AZ44" s="2"/>
      <c r="BA44" s="2"/>
      <c r="BB44" s="7"/>
      <c r="BC44" s="27"/>
      <c r="BD44" s="27"/>
    </row>
    <row r="45" spans="1:67" ht="23.1" customHeight="1" thickTop="1">
      <c r="A45" s="1"/>
      <c r="B45" s="886"/>
      <c r="C45" s="887"/>
      <c r="D45" s="887"/>
      <c r="E45" s="887"/>
      <c r="F45" s="887"/>
      <c r="G45" s="48"/>
      <c r="H45" s="889"/>
      <c r="I45" s="889"/>
      <c r="J45" s="889"/>
      <c r="K45" s="889"/>
      <c r="L45" s="889"/>
      <c r="M45" s="889"/>
      <c r="N45" s="889"/>
      <c r="O45" s="892"/>
      <c r="P45" s="893"/>
      <c r="Q45" s="893"/>
      <c r="R45" s="893"/>
      <c r="S45" s="897"/>
      <c r="T45" s="893"/>
      <c r="U45" s="893"/>
      <c r="V45" s="893"/>
      <c r="W45" s="897"/>
      <c r="X45" s="897"/>
      <c r="Y45" s="903"/>
      <c r="Z45" s="613"/>
      <c r="AA45" s="258"/>
      <c r="AB45" s="242"/>
      <c r="AC45" s="1065" t="str">
        <f>DBCS(IF(H31="✔","最終受領年月は",IF(AI31="✔","辞退(短縮卒業・終了)の異動始期は","辞退の異動始期は")))</f>
        <v>辞退の異動始期は</v>
      </c>
      <c r="AD45" s="1066"/>
      <c r="AE45" s="1066"/>
      <c r="AF45" s="1066"/>
      <c r="AG45" s="1066"/>
      <c r="AH45" s="1066"/>
      <c r="AI45" s="1066"/>
      <c r="AJ45" s="1066"/>
      <c r="AK45" s="1066"/>
      <c r="AL45" s="1066"/>
      <c r="AM45" s="1066"/>
      <c r="AN45" s="1066"/>
      <c r="AO45" s="1062" t="str">
        <f>IF(H31="✔",O38&amp;"/"&amp;T38,IF(AI31="✔",'②異動情報・学校情報・未振込情報（学校入力用）'!AQ14,"　  年　   　月"))</f>
        <v>　  年　   　月</v>
      </c>
      <c r="AP45" s="1062"/>
      <c r="AQ45" s="1062"/>
      <c r="AR45" s="1062"/>
      <c r="AS45" s="1062"/>
      <c r="AT45" s="1062"/>
      <c r="AU45" s="1062"/>
      <c r="AV45" s="1062"/>
      <c r="AW45" s="1062"/>
      <c r="AX45" s="1056" t="s">
        <v>146</v>
      </c>
      <c r="AY45" s="1056"/>
      <c r="AZ45" s="1056"/>
      <c r="BA45" s="1057"/>
      <c r="BB45" s="7"/>
      <c r="BC45" s="27"/>
      <c r="BD45" s="27"/>
    </row>
    <row r="46" spans="1:67" ht="23.1" customHeight="1">
      <c r="A46" s="1"/>
      <c r="B46" s="886"/>
      <c r="C46" s="887"/>
      <c r="D46" s="887"/>
      <c r="E46" s="887"/>
      <c r="F46" s="887"/>
      <c r="G46" s="48"/>
      <c r="H46" s="889"/>
      <c r="I46" s="889"/>
      <c r="J46" s="889"/>
      <c r="K46" s="889"/>
      <c r="L46" s="889"/>
      <c r="M46" s="889"/>
      <c r="N46" s="889"/>
      <c r="O46" s="892"/>
      <c r="P46" s="893"/>
      <c r="Q46" s="893"/>
      <c r="R46" s="893"/>
      <c r="S46" s="897"/>
      <c r="T46" s="893"/>
      <c r="U46" s="893"/>
      <c r="V46" s="893"/>
      <c r="W46" s="897"/>
      <c r="X46" s="897"/>
      <c r="Y46" s="903"/>
      <c r="Z46" s="613"/>
      <c r="AA46" s="258"/>
      <c r="AB46" s="242"/>
      <c r="AC46" s="1067"/>
      <c r="AD46" s="1068"/>
      <c r="AE46" s="1068"/>
      <c r="AF46" s="1068"/>
      <c r="AG46" s="1068"/>
      <c r="AH46" s="1068"/>
      <c r="AI46" s="1068"/>
      <c r="AJ46" s="1068"/>
      <c r="AK46" s="1068"/>
      <c r="AL46" s="1068"/>
      <c r="AM46" s="1068"/>
      <c r="AN46" s="1068"/>
      <c r="AO46" s="1063"/>
      <c r="AP46" s="1063"/>
      <c r="AQ46" s="1063"/>
      <c r="AR46" s="1063"/>
      <c r="AS46" s="1063"/>
      <c r="AT46" s="1063"/>
      <c r="AU46" s="1063"/>
      <c r="AV46" s="1063"/>
      <c r="AW46" s="1063"/>
      <c r="AX46" s="1058"/>
      <c r="AY46" s="1058"/>
      <c r="AZ46" s="1058"/>
      <c r="BA46" s="1059"/>
      <c r="BB46" s="7"/>
      <c r="BC46" s="27"/>
      <c r="BD46" s="27"/>
    </row>
    <row r="47" spans="1:67" ht="6" customHeight="1" thickBot="1">
      <c r="A47" s="1"/>
      <c r="B47" s="886"/>
      <c r="C47" s="887"/>
      <c r="D47" s="887"/>
      <c r="E47" s="887"/>
      <c r="F47" s="887"/>
      <c r="G47" s="48"/>
      <c r="H47" s="889"/>
      <c r="I47" s="889"/>
      <c r="J47" s="889"/>
      <c r="K47" s="889"/>
      <c r="L47" s="889"/>
      <c r="M47" s="889"/>
      <c r="N47" s="889"/>
      <c r="O47" s="894"/>
      <c r="P47" s="895"/>
      <c r="Q47" s="895"/>
      <c r="R47" s="895"/>
      <c r="S47" s="898"/>
      <c r="T47" s="895"/>
      <c r="U47" s="895"/>
      <c r="V47" s="895"/>
      <c r="W47" s="898"/>
      <c r="X47" s="898"/>
      <c r="Y47" s="904"/>
      <c r="Z47" s="613"/>
      <c r="AA47" s="258"/>
      <c r="AB47" s="242"/>
      <c r="AC47" s="1069"/>
      <c r="AD47" s="1070"/>
      <c r="AE47" s="1070"/>
      <c r="AF47" s="1070"/>
      <c r="AG47" s="1070"/>
      <c r="AH47" s="1070"/>
      <c r="AI47" s="1070"/>
      <c r="AJ47" s="1070"/>
      <c r="AK47" s="1070"/>
      <c r="AL47" s="1070"/>
      <c r="AM47" s="1070"/>
      <c r="AN47" s="1070"/>
      <c r="AO47" s="1064"/>
      <c r="AP47" s="1064"/>
      <c r="AQ47" s="1064"/>
      <c r="AR47" s="1064"/>
      <c r="AS47" s="1064"/>
      <c r="AT47" s="1064"/>
      <c r="AU47" s="1064"/>
      <c r="AV47" s="1064"/>
      <c r="AW47" s="1064"/>
      <c r="AX47" s="1060"/>
      <c r="AY47" s="1060"/>
      <c r="AZ47" s="1060"/>
      <c r="BA47" s="1061"/>
      <c r="BB47" s="7"/>
      <c r="BC47" s="27"/>
      <c r="BD47" s="27"/>
      <c r="BM47" s="27"/>
      <c r="BN47" s="27"/>
      <c r="BO47" s="27"/>
    </row>
    <row r="48" spans="1:67" ht="6" customHeight="1" thickTop="1" thickBot="1">
      <c r="A48" s="1"/>
      <c r="B48" s="49"/>
      <c r="C48" s="50"/>
      <c r="D48" s="50"/>
      <c r="E48" s="50"/>
      <c r="F48" s="50"/>
      <c r="G48" s="51"/>
      <c r="H48" s="52"/>
      <c r="I48" s="53"/>
      <c r="J48" s="53"/>
      <c r="K48" s="53"/>
      <c r="L48" s="53"/>
      <c r="M48" s="53"/>
      <c r="N48" s="53"/>
      <c r="O48" s="54"/>
      <c r="P48" s="54"/>
      <c r="Q48" s="54"/>
      <c r="R48" s="54"/>
      <c r="S48" s="55"/>
      <c r="T48" s="54"/>
      <c r="U48" s="54"/>
      <c r="V48" s="55"/>
      <c r="W48" s="54"/>
      <c r="X48" s="54"/>
      <c r="Y48" s="56"/>
      <c r="Z48" s="57"/>
      <c r="AA48" s="58"/>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18"/>
      <c r="BB48" s="7"/>
      <c r="BC48" s="27"/>
      <c r="BD48" s="27"/>
      <c r="BM48" s="27"/>
      <c r="BN48" s="27"/>
      <c r="BO48" s="27"/>
    </row>
    <row r="49" spans="1:67" ht="23.1" customHeight="1">
      <c r="A49" s="1"/>
      <c r="B49" s="1071" t="s">
        <v>149</v>
      </c>
      <c r="C49" s="1071"/>
      <c r="D49" s="1071"/>
      <c r="E49" s="1071"/>
      <c r="F49" s="1071"/>
      <c r="G49" s="1071"/>
      <c r="H49" s="1071"/>
      <c r="I49" s="1071"/>
      <c r="J49" s="1071"/>
      <c r="K49" s="1071"/>
      <c r="L49" s="1071"/>
      <c r="M49" s="1071"/>
      <c r="N49" s="1071"/>
      <c r="O49" s="1071"/>
      <c r="P49" s="1071"/>
      <c r="Q49" s="1071"/>
      <c r="R49" s="1071"/>
      <c r="S49" s="1071"/>
      <c r="T49" s="1071"/>
      <c r="U49" s="1071"/>
      <c r="V49" s="1071"/>
      <c r="W49" s="1071"/>
      <c r="X49" s="1071"/>
      <c r="Y49" s="1071"/>
      <c r="Z49" s="1071"/>
      <c r="AA49" s="1071"/>
      <c r="AB49" s="62"/>
      <c r="AC49" s="62"/>
      <c r="AD49" s="62"/>
      <c r="AE49" s="62"/>
      <c r="AF49" s="62"/>
      <c r="AG49" s="62"/>
      <c r="AH49" s="62"/>
      <c r="AI49" s="63"/>
      <c r="AJ49" s="63"/>
      <c r="AK49" s="63"/>
      <c r="AL49" s="63"/>
      <c r="AM49" s="64"/>
      <c r="AN49" s="63"/>
      <c r="AO49" s="63"/>
      <c r="AP49" s="63"/>
      <c r="AQ49" s="64"/>
      <c r="AR49" s="64"/>
      <c r="AS49" s="64"/>
      <c r="AT49" s="65"/>
      <c r="AU49" s="65"/>
      <c r="AV49" s="65"/>
      <c r="AW49" s="65"/>
      <c r="AX49" s="65"/>
      <c r="AY49" s="65"/>
      <c r="AZ49" s="65"/>
      <c r="BB49" s="7"/>
      <c r="BC49" s="27"/>
      <c r="BD49" s="27"/>
      <c r="BM49" s="27"/>
      <c r="BN49" s="27"/>
      <c r="BO49" s="27"/>
    </row>
    <row r="50" spans="1:67" ht="9.9499999999999993" customHeight="1">
      <c r="A50" s="1"/>
      <c r="B50" s="59"/>
      <c r="C50" s="60"/>
      <c r="D50" s="60"/>
      <c r="E50" s="60"/>
      <c r="F50" s="28"/>
      <c r="G50" s="28"/>
      <c r="H50" s="28"/>
      <c r="I50" s="28"/>
      <c r="J50" s="28"/>
      <c r="K50" s="28"/>
      <c r="L50" s="28"/>
      <c r="M50" s="28"/>
      <c r="N50" s="61"/>
      <c r="O50" s="28"/>
      <c r="P50" s="28"/>
      <c r="Q50" s="28"/>
      <c r="R50" s="28"/>
      <c r="S50" s="28"/>
      <c r="T50" s="28"/>
      <c r="U50" s="28"/>
      <c r="V50" s="28"/>
      <c r="W50" s="28"/>
      <c r="X50" s="28"/>
      <c r="Y50" s="28"/>
      <c r="Z50" s="29"/>
      <c r="AA50" s="29"/>
      <c r="AB50" s="29"/>
      <c r="AC50" s="28"/>
      <c r="AD50" s="28"/>
      <c r="AE50" s="28"/>
      <c r="AF50" s="28"/>
      <c r="AG50" s="28"/>
      <c r="AH50" s="28"/>
      <c r="AI50" s="28"/>
      <c r="AJ50" s="28"/>
      <c r="AK50" s="28"/>
      <c r="AL50" s="28"/>
      <c r="AM50" s="28"/>
      <c r="AN50" s="28"/>
      <c r="AO50" s="28"/>
      <c r="AP50" s="28"/>
      <c r="AQ50" s="28"/>
      <c r="AR50" s="28"/>
      <c r="AS50" s="28"/>
      <c r="AT50" s="28"/>
      <c r="AU50" s="28"/>
      <c r="AV50" s="28"/>
      <c r="BA50" s="7"/>
      <c r="BB50" s="7"/>
      <c r="BC50" s="27"/>
      <c r="BD50" s="27"/>
      <c r="BE50" s="27"/>
      <c r="BF50" s="27"/>
      <c r="BG50" s="27"/>
      <c r="BH50" s="27"/>
      <c r="BI50" s="27"/>
      <c r="BJ50" s="27"/>
      <c r="BK50" s="27"/>
      <c r="BL50" s="27"/>
      <c r="BM50" s="27"/>
      <c r="BN50" s="27"/>
      <c r="BO50" s="27"/>
    </row>
    <row r="51" spans="1:67" ht="19.5" customHeight="1">
      <c r="A51" s="1"/>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7"/>
      <c r="BC51" s="27"/>
    </row>
    <row r="52" spans="1:67" ht="15" customHeight="1">
      <c r="A52" s="1"/>
      <c r="B52" s="846" t="s">
        <v>34</v>
      </c>
      <c r="C52" s="846"/>
      <c r="D52" s="846"/>
      <c r="E52" s="846"/>
      <c r="F52" s="846"/>
      <c r="G52" s="846"/>
      <c r="H52" s="846"/>
      <c r="I52" s="846"/>
      <c r="J52" s="846"/>
      <c r="K52" s="846"/>
      <c r="L52" s="846"/>
      <c r="M52" s="846"/>
      <c r="N52" s="846"/>
      <c r="O52" s="846"/>
      <c r="P52" s="846"/>
      <c r="Q52" s="846"/>
      <c r="R52" s="846"/>
      <c r="S52" s="846"/>
      <c r="T52" s="846"/>
      <c r="U52" s="846"/>
      <c r="V52" s="846"/>
      <c r="W52" s="846"/>
      <c r="X52" s="846"/>
      <c r="Y52" s="846"/>
      <c r="Z52" s="68"/>
      <c r="AA52" s="846" t="s">
        <v>35</v>
      </c>
      <c r="AB52" s="846"/>
      <c r="AC52" s="846"/>
      <c r="AD52" s="846"/>
      <c r="AE52" s="846"/>
      <c r="AF52" s="846"/>
      <c r="AG52" s="846"/>
      <c r="AH52" s="846"/>
      <c r="AI52" s="846"/>
      <c r="AJ52" s="846"/>
      <c r="AK52" s="846"/>
      <c r="AL52" s="846"/>
      <c r="AM52" s="846"/>
      <c r="AN52" s="846"/>
      <c r="AO52" s="846"/>
      <c r="AP52" s="846"/>
      <c r="AQ52" s="846"/>
      <c r="AR52" s="846"/>
      <c r="AS52" s="846"/>
      <c r="AT52" s="846"/>
      <c r="AU52" s="846"/>
      <c r="AV52" s="846"/>
      <c r="AW52" s="846"/>
      <c r="AX52" s="846"/>
      <c r="AY52" s="846"/>
      <c r="AZ52" s="846"/>
      <c r="BA52" s="846"/>
      <c r="BB52" s="69"/>
      <c r="BC52" s="68"/>
      <c r="BD52" s="27"/>
      <c r="BE52" s="1075" t="s">
        <v>185</v>
      </c>
      <c r="BF52" s="1075"/>
      <c r="BG52" s="1075"/>
      <c r="BH52" s="1075"/>
      <c r="BI52" s="1075"/>
      <c r="BJ52" s="1075"/>
      <c r="BK52" s="1075"/>
      <c r="BL52" s="1075"/>
    </row>
    <row r="53" spans="1:67" ht="15" customHeight="1" thickBot="1">
      <c r="A53" s="1"/>
      <c r="B53" s="846"/>
      <c r="C53" s="846"/>
      <c r="D53" s="846"/>
      <c r="E53" s="846"/>
      <c r="F53" s="846"/>
      <c r="G53" s="846"/>
      <c r="H53" s="846"/>
      <c r="I53" s="846"/>
      <c r="J53" s="846"/>
      <c r="K53" s="846"/>
      <c r="L53" s="846"/>
      <c r="M53" s="846"/>
      <c r="N53" s="846"/>
      <c r="O53" s="846"/>
      <c r="P53" s="846"/>
      <c r="Q53" s="846"/>
      <c r="R53" s="846"/>
      <c r="S53" s="846"/>
      <c r="T53" s="846"/>
      <c r="U53" s="846"/>
      <c r="V53" s="846"/>
      <c r="W53" s="846"/>
      <c r="X53" s="846"/>
      <c r="Y53" s="846"/>
      <c r="Z53" s="68"/>
      <c r="AA53" s="866"/>
      <c r="AB53" s="866"/>
      <c r="AC53" s="866"/>
      <c r="AD53" s="866"/>
      <c r="AE53" s="866"/>
      <c r="AF53" s="866"/>
      <c r="AG53" s="866"/>
      <c r="AH53" s="866"/>
      <c r="AI53" s="866"/>
      <c r="AJ53" s="866"/>
      <c r="AK53" s="866"/>
      <c r="AL53" s="866"/>
      <c r="AM53" s="866"/>
      <c r="AN53" s="866"/>
      <c r="AO53" s="866"/>
      <c r="AP53" s="866"/>
      <c r="AQ53" s="866"/>
      <c r="AR53" s="866"/>
      <c r="AS53" s="866"/>
      <c r="AT53" s="866"/>
      <c r="AU53" s="866"/>
      <c r="AV53" s="866"/>
      <c r="AW53" s="866"/>
      <c r="AX53" s="866"/>
      <c r="AY53" s="866"/>
      <c r="AZ53" s="866"/>
      <c r="BA53" s="866"/>
      <c r="BB53" s="69"/>
      <c r="BC53" s="68"/>
      <c r="BD53" s="27"/>
      <c r="BE53" s="1075"/>
      <c r="BF53" s="1075"/>
      <c r="BG53" s="1075"/>
      <c r="BH53" s="1075"/>
      <c r="BI53" s="1075"/>
      <c r="BJ53" s="1075"/>
      <c r="BK53" s="1075"/>
      <c r="BL53" s="1075"/>
      <c r="BM53" s="27"/>
      <c r="BN53" s="27"/>
      <c r="BO53" s="27"/>
    </row>
    <row r="54" spans="1:67" ht="15" customHeight="1" thickTop="1">
      <c r="A54" s="1"/>
      <c r="B54" s="848" t="str">
        <f>IF(OR(AW90&lt;&gt;0,'②異動情報・学校情報・未振込情報（学校入力用）'!U28=""),"",'②異動情報・学校情報・未振込情報（学校入力用）'!U28)</f>
        <v/>
      </c>
      <c r="C54" s="849"/>
      <c r="D54" s="849"/>
      <c r="E54" s="849"/>
      <c r="F54" s="849"/>
      <c r="G54" s="849"/>
      <c r="H54" s="849"/>
      <c r="I54" s="849"/>
      <c r="J54" s="849"/>
      <c r="K54" s="849"/>
      <c r="L54" s="849"/>
      <c r="M54" s="849"/>
      <c r="N54" s="849"/>
      <c r="O54" s="849"/>
      <c r="P54" s="849"/>
      <c r="Q54" s="849"/>
      <c r="R54" s="849"/>
      <c r="S54" s="849"/>
      <c r="T54" s="849"/>
      <c r="U54" s="849"/>
      <c r="V54" s="849"/>
      <c r="W54" s="849"/>
      <c r="X54" s="849"/>
      <c r="Y54" s="850"/>
      <c r="Z54" s="70"/>
      <c r="AA54" s="857" t="str">
        <f>IF(AND(AW90=0,H31="✔"),"①"&amp;O38&amp;S38&amp;T38&amp;"月の入力可能期間にスカラACで異動見込み保留を処理　②自署後の異動願を受領　③スカラACで「辞退」処理　④異動願原本を学校保管してください。",IF(AW90&lt;&gt;0,"",CLEAN("①スカラACで"&amp;AO45&amp;"始期「辞退（短縮卒業・修了）」"&amp;AP74&amp;"処理　②この異動願を学校の定めた方法で保管してください。")))</f>
        <v/>
      </c>
      <c r="AB54" s="858"/>
      <c r="AC54" s="858"/>
      <c r="AD54" s="858"/>
      <c r="AE54" s="858"/>
      <c r="AF54" s="858"/>
      <c r="AG54" s="858"/>
      <c r="AH54" s="858"/>
      <c r="AI54" s="858"/>
      <c r="AJ54" s="858"/>
      <c r="AK54" s="858"/>
      <c r="AL54" s="858"/>
      <c r="AM54" s="858"/>
      <c r="AN54" s="858"/>
      <c r="AO54" s="858"/>
      <c r="AP54" s="858"/>
      <c r="AQ54" s="858"/>
      <c r="AR54" s="858"/>
      <c r="AS54" s="858"/>
      <c r="AT54" s="858"/>
      <c r="AU54" s="858"/>
      <c r="AV54" s="858"/>
      <c r="AW54" s="858"/>
      <c r="AX54" s="858"/>
      <c r="AY54" s="858"/>
      <c r="AZ54" s="858"/>
      <c r="BA54" s="859"/>
      <c r="BB54" s="71"/>
      <c r="BC54" s="72"/>
      <c r="BD54" s="27"/>
      <c r="BE54" s="1076"/>
      <c r="BF54" s="1076"/>
      <c r="BG54" s="1076"/>
      <c r="BH54" s="1076"/>
      <c r="BI54" s="1076"/>
      <c r="BJ54" s="1076"/>
      <c r="BK54" s="1076"/>
      <c r="BL54" s="1076"/>
      <c r="BM54" s="27"/>
      <c r="BN54" s="27"/>
      <c r="BO54" s="27"/>
    </row>
    <row r="55" spans="1:67" ht="15" customHeight="1">
      <c r="A55" s="1"/>
      <c r="B55" s="851"/>
      <c r="C55" s="852"/>
      <c r="D55" s="852"/>
      <c r="E55" s="852"/>
      <c r="F55" s="852"/>
      <c r="G55" s="852"/>
      <c r="H55" s="852"/>
      <c r="I55" s="852"/>
      <c r="J55" s="852"/>
      <c r="K55" s="852"/>
      <c r="L55" s="852"/>
      <c r="M55" s="852"/>
      <c r="N55" s="852"/>
      <c r="O55" s="852"/>
      <c r="P55" s="852"/>
      <c r="Q55" s="852"/>
      <c r="R55" s="852"/>
      <c r="S55" s="852"/>
      <c r="T55" s="852"/>
      <c r="U55" s="852"/>
      <c r="V55" s="852"/>
      <c r="W55" s="852"/>
      <c r="X55" s="852"/>
      <c r="Y55" s="853"/>
      <c r="Z55" s="70"/>
      <c r="AA55" s="860"/>
      <c r="AB55" s="861"/>
      <c r="AC55" s="861"/>
      <c r="AD55" s="861"/>
      <c r="AE55" s="861"/>
      <c r="AF55" s="861"/>
      <c r="AG55" s="861"/>
      <c r="AH55" s="861"/>
      <c r="AI55" s="861"/>
      <c r="AJ55" s="861"/>
      <c r="AK55" s="861"/>
      <c r="AL55" s="861"/>
      <c r="AM55" s="861"/>
      <c r="AN55" s="861"/>
      <c r="AO55" s="861"/>
      <c r="AP55" s="861"/>
      <c r="AQ55" s="861"/>
      <c r="AR55" s="861"/>
      <c r="AS55" s="861"/>
      <c r="AT55" s="861"/>
      <c r="AU55" s="861"/>
      <c r="AV55" s="861"/>
      <c r="AW55" s="861"/>
      <c r="AX55" s="861"/>
      <c r="AY55" s="861"/>
      <c r="AZ55" s="861"/>
      <c r="BA55" s="862"/>
      <c r="BB55" s="71"/>
      <c r="BC55" s="72"/>
      <c r="BD55" s="27"/>
      <c r="BE55" s="1076"/>
      <c r="BF55" s="1076"/>
      <c r="BG55" s="1076"/>
      <c r="BH55" s="1076"/>
      <c r="BI55" s="1076"/>
      <c r="BJ55" s="1076"/>
      <c r="BK55" s="1076"/>
      <c r="BL55" s="1076"/>
      <c r="BM55" s="27"/>
      <c r="BN55" s="27"/>
      <c r="BO55" s="27"/>
    </row>
    <row r="56" spans="1:67" ht="15" customHeight="1">
      <c r="A56" s="1"/>
      <c r="B56" s="851"/>
      <c r="C56" s="852"/>
      <c r="D56" s="852"/>
      <c r="E56" s="852"/>
      <c r="F56" s="852"/>
      <c r="G56" s="852"/>
      <c r="H56" s="852"/>
      <c r="I56" s="852"/>
      <c r="J56" s="852"/>
      <c r="K56" s="852"/>
      <c r="L56" s="852"/>
      <c r="M56" s="852"/>
      <c r="N56" s="852"/>
      <c r="O56" s="852"/>
      <c r="P56" s="852"/>
      <c r="Q56" s="852"/>
      <c r="R56" s="852"/>
      <c r="S56" s="852"/>
      <c r="T56" s="852"/>
      <c r="U56" s="852"/>
      <c r="V56" s="852"/>
      <c r="W56" s="852"/>
      <c r="X56" s="852"/>
      <c r="Y56" s="853"/>
      <c r="Z56" s="70"/>
      <c r="AA56" s="860"/>
      <c r="AB56" s="861"/>
      <c r="AC56" s="861"/>
      <c r="AD56" s="861"/>
      <c r="AE56" s="861"/>
      <c r="AF56" s="861"/>
      <c r="AG56" s="861"/>
      <c r="AH56" s="861"/>
      <c r="AI56" s="861"/>
      <c r="AJ56" s="861"/>
      <c r="AK56" s="861"/>
      <c r="AL56" s="861"/>
      <c r="AM56" s="861"/>
      <c r="AN56" s="861"/>
      <c r="AO56" s="861"/>
      <c r="AP56" s="861"/>
      <c r="AQ56" s="861"/>
      <c r="AR56" s="861"/>
      <c r="AS56" s="861"/>
      <c r="AT56" s="861"/>
      <c r="AU56" s="861"/>
      <c r="AV56" s="861"/>
      <c r="AW56" s="861"/>
      <c r="AX56" s="861"/>
      <c r="AY56" s="861"/>
      <c r="AZ56" s="861"/>
      <c r="BA56" s="862"/>
      <c r="BB56" s="71"/>
      <c r="BC56" s="72"/>
      <c r="BD56" s="27"/>
      <c r="BE56" s="1076"/>
      <c r="BF56" s="1076"/>
      <c r="BG56" s="1076"/>
      <c r="BH56" s="1076"/>
      <c r="BI56" s="1076"/>
      <c r="BJ56" s="1076"/>
      <c r="BK56" s="1076"/>
      <c r="BL56" s="1076"/>
      <c r="BM56" s="27"/>
      <c r="BN56" s="27"/>
      <c r="BO56" s="27"/>
    </row>
    <row r="57" spans="1:67" ht="15" customHeight="1">
      <c r="A57" s="1"/>
      <c r="B57" s="851"/>
      <c r="C57" s="852"/>
      <c r="D57" s="852"/>
      <c r="E57" s="852"/>
      <c r="F57" s="852"/>
      <c r="G57" s="852"/>
      <c r="H57" s="852"/>
      <c r="I57" s="852"/>
      <c r="J57" s="852"/>
      <c r="K57" s="852"/>
      <c r="L57" s="852"/>
      <c r="M57" s="852"/>
      <c r="N57" s="852"/>
      <c r="O57" s="852"/>
      <c r="P57" s="852"/>
      <c r="Q57" s="852"/>
      <c r="R57" s="852"/>
      <c r="S57" s="852"/>
      <c r="T57" s="852"/>
      <c r="U57" s="852"/>
      <c r="V57" s="852"/>
      <c r="W57" s="852"/>
      <c r="X57" s="852"/>
      <c r="Y57" s="853"/>
      <c r="Z57" s="70"/>
      <c r="AA57" s="860"/>
      <c r="AB57" s="861"/>
      <c r="AC57" s="861"/>
      <c r="AD57" s="861"/>
      <c r="AE57" s="861"/>
      <c r="AF57" s="861"/>
      <c r="AG57" s="861"/>
      <c r="AH57" s="861"/>
      <c r="AI57" s="861"/>
      <c r="AJ57" s="861"/>
      <c r="AK57" s="861"/>
      <c r="AL57" s="861"/>
      <c r="AM57" s="861"/>
      <c r="AN57" s="861"/>
      <c r="AO57" s="861"/>
      <c r="AP57" s="861"/>
      <c r="AQ57" s="861"/>
      <c r="AR57" s="861"/>
      <c r="AS57" s="861"/>
      <c r="AT57" s="861"/>
      <c r="AU57" s="861"/>
      <c r="AV57" s="861"/>
      <c r="AW57" s="861"/>
      <c r="AX57" s="861"/>
      <c r="AY57" s="861"/>
      <c r="AZ57" s="861"/>
      <c r="BA57" s="862"/>
      <c r="BB57" s="71"/>
      <c r="BC57" s="72"/>
      <c r="BD57" s="27"/>
      <c r="BE57" s="1076"/>
      <c r="BF57" s="1076"/>
      <c r="BG57" s="1076"/>
      <c r="BH57" s="1076"/>
      <c r="BI57" s="1076"/>
      <c r="BJ57" s="1076"/>
      <c r="BK57" s="1076"/>
      <c r="BL57" s="1076"/>
      <c r="BM57" s="27"/>
      <c r="BN57" s="27"/>
      <c r="BO57" s="27"/>
    </row>
    <row r="58" spans="1:67" ht="15" customHeight="1" thickBot="1">
      <c r="A58" s="1"/>
      <c r="B58" s="854"/>
      <c r="C58" s="855"/>
      <c r="D58" s="855"/>
      <c r="E58" s="855"/>
      <c r="F58" s="855"/>
      <c r="G58" s="855"/>
      <c r="H58" s="855"/>
      <c r="I58" s="855"/>
      <c r="J58" s="855"/>
      <c r="K58" s="855"/>
      <c r="L58" s="855"/>
      <c r="M58" s="855"/>
      <c r="N58" s="855"/>
      <c r="O58" s="855"/>
      <c r="P58" s="855"/>
      <c r="Q58" s="855"/>
      <c r="R58" s="855"/>
      <c r="S58" s="855"/>
      <c r="T58" s="855"/>
      <c r="U58" s="855"/>
      <c r="V58" s="855"/>
      <c r="W58" s="855"/>
      <c r="X58" s="855"/>
      <c r="Y58" s="856"/>
      <c r="Z58" s="70"/>
      <c r="AA58" s="863"/>
      <c r="AB58" s="864"/>
      <c r="AC58" s="864"/>
      <c r="AD58" s="864"/>
      <c r="AE58" s="864"/>
      <c r="AF58" s="864"/>
      <c r="AG58" s="864"/>
      <c r="AH58" s="864"/>
      <c r="AI58" s="864"/>
      <c r="AJ58" s="864"/>
      <c r="AK58" s="864"/>
      <c r="AL58" s="864"/>
      <c r="AM58" s="864"/>
      <c r="AN58" s="864"/>
      <c r="AO58" s="864"/>
      <c r="AP58" s="864"/>
      <c r="AQ58" s="864"/>
      <c r="AR58" s="864"/>
      <c r="AS58" s="864"/>
      <c r="AT58" s="864"/>
      <c r="AU58" s="864"/>
      <c r="AV58" s="864"/>
      <c r="AW58" s="864"/>
      <c r="AX58" s="864"/>
      <c r="AY58" s="864"/>
      <c r="AZ58" s="864"/>
      <c r="BA58" s="865"/>
      <c r="BB58" s="71"/>
      <c r="BC58" s="72"/>
      <c r="BD58" s="27"/>
      <c r="BM58" s="27"/>
      <c r="BN58" s="27"/>
      <c r="BO58" s="27"/>
    </row>
    <row r="59" spans="1:67" s="75" customFormat="1" ht="15" customHeight="1">
      <c r="A59" s="73"/>
      <c r="B59" s="846" t="s">
        <v>36</v>
      </c>
      <c r="C59" s="846"/>
      <c r="D59" s="846"/>
      <c r="E59" s="846"/>
      <c r="F59" s="846"/>
      <c r="G59" s="846"/>
      <c r="H59" s="846"/>
      <c r="I59" s="846"/>
      <c r="J59" s="846"/>
      <c r="K59" s="846"/>
      <c r="L59" s="846"/>
      <c r="M59" s="846"/>
      <c r="N59" s="846"/>
      <c r="O59" s="846"/>
      <c r="P59" s="846"/>
      <c r="Q59" s="846"/>
      <c r="R59" s="846"/>
      <c r="S59" s="846"/>
      <c r="T59" s="846"/>
      <c r="U59" s="846"/>
      <c r="V59" s="846"/>
      <c r="W59" s="846"/>
      <c r="X59" s="846"/>
      <c r="Y59" s="846"/>
      <c r="Z59" s="74"/>
      <c r="AA59" s="846" t="s">
        <v>162</v>
      </c>
      <c r="AB59" s="846"/>
      <c r="AC59" s="846"/>
      <c r="AD59" s="846"/>
      <c r="AE59" s="846"/>
      <c r="AF59" s="846"/>
      <c r="AG59" s="846"/>
      <c r="AH59" s="846"/>
      <c r="AI59" s="846"/>
      <c r="AJ59" s="846"/>
      <c r="AK59" s="846"/>
      <c r="AL59" s="846"/>
      <c r="AM59" s="846"/>
      <c r="AN59" s="846"/>
      <c r="AO59" s="846"/>
      <c r="AP59" s="846"/>
      <c r="AQ59" s="846"/>
      <c r="AR59" s="846"/>
      <c r="AS59" s="846"/>
      <c r="AT59" s="846"/>
      <c r="AU59" s="846"/>
      <c r="AV59" s="846"/>
      <c r="AW59" s="846"/>
      <c r="AX59" s="846"/>
      <c r="AY59" s="846"/>
      <c r="AZ59" s="846"/>
      <c r="BA59" s="846"/>
      <c r="BB59" s="846"/>
      <c r="BC59" s="69"/>
      <c r="BD59" s="27"/>
      <c r="BE59" s="27"/>
      <c r="BF59" s="27"/>
      <c r="BG59" s="27"/>
      <c r="BH59" s="27"/>
      <c r="BI59" s="27"/>
      <c r="BJ59" s="27"/>
      <c r="BK59" s="27"/>
      <c r="BL59" s="27"/>
      <c r="BM59" s="27"/>
      <c r="BN59" s="27"/>
      <c r="BO59" s="27"/>
    </row>
    <row r="60" spans="1:67" s="75" customFormat="1" ht="15" customHeight="1">
      <c r="A60" s="73"/>
      <c r="B60" s="846"/>
      <c r="C60" s="846"/>
      <c r="D60" s="846"/>
      <c r="E60" s="846"/>
      <c r="F60" s="846"/>
      <c r="G60" s="846"/>
      <c r="H60" s="846"/>
      <c r="I60" s="846"/>
      <c r="J60" s="846"/>
      <c r="K60" s="846"/>
      <c r="L60" s="846"/>
      <c r="M60" s="846"/>
      <c r="N60" s="846"/>
      <c r="O60" s="846"/>
      <c r="P60" s="846"/>
      <c r="Q60" s="846"/>
      <c r="R60" s="846"/>
      <c r="S60" s="846"/>
      <c r="T60" s="846"/>
      <c r="U60" s="846"/>
      <c r="V60" s="846"/>
      <c r="W60" s="846"/>
      <c r="X60" s="846"/>
      <c r="Y60" s="846"/>
      <c r="Z60" s="74"/>
      <c r="AA60" s="846"/>
      <c r="AB60" s="846"/>
      <c r="AC60" s="846"/>
      <c r="AD60" s="846"/>
      <c r="AE60" s="846"/>
      <c r="AF60" s="846"/>
      <c r="AG60" s="846"/>
      <c r="AH60" s="846"/>
      <c r="AI60" s="846"/>
      <c r="AJ60" s="846"/>
      <c r="AK60" s="846"/>
      <c r="AL60" s="846"/>
      <c r="AM60" s="846"/>
      <c r="AN60" s="846"/>
      <c r="AO60" s="846"/>
      <c r="AP60" s="846"/>
      <c r="AQ60" s="846"/>
      <c r="AR60" s="846"/>
      <c r="AS60" s="846"/>
      <c r="AT60" s="846"/>
      <c r="AU60" s="846"/>
      <c r="AV60" s="846"/>
      <c r="AW60" s="846"/>
      <c r="AX60" s="846"/>
      <c r="AY60" s="846"/>
      <c r="AZ60" s="846"/>
      <c r="BA60" s="846"/>
      <c r="BB60" s="846"/>
      <c r="BC60" s="69"/>
      <c r="BD60" s="27"/>
      <c r="BE60" s="27"/>
      <c r="BF60" s="27"/>
      <c r="BG60" s="27"/>
      <c r="BH60" s="27"/>
      <c r="BI60" s="27"/>
      <c r="BJ60" s="27"/>
      <c r="BK60" s="27"/>
      <c r="BL60" s="27"/>
      <c r="BM60" s="27"/>
      <c r="BN60" s="27"/>
      <c r="BO60" s="27"/>
    </row>
    <row r="61" spans="1:67" s="75" customFormat="1" ht="15" customHeight="1">
      <c r="A61" s="73"/>
      <c r="B61" s="292"/>
      <c r="C61" s="847" t="s">
        <v>37</v>
      </c>
      <c r="D61" s="847"/>
      <c r="E61" s="847"/>
      <c r="F61" s="847"/>
      <c r="G61" s="847"/>
      <c r="H61" s="847"/>
      <c r="I61" s="847"/>
      <c r="J61" s="847"/>
      <c r="K61" s="847"/>
      <c r="L61" s="847"/>
      <c r="M61" s="847"/>
      <c r="N61" s="847"/>
      <c r="O61" s="847"/>
      <c r="P61" s="847"/>
      <c r="Q61" s="847"/>
      <c r="R61" s="847"/>
      <c r="S61" s="847"/>
      <c r="T61" s="847"/>
      <c r="U61" s="847"/>
      <c r="V61" s="847"/>
      <c r="W61" s="847"/>
      <c r="X61" s="847"/>
      <c r="Y61" s="292"/>
      <c r="Z61" s="74"/>
      <c r="AA61" s="867" t="s">
        <v>171</v>
      </c>
      <c r="AB61" s="867"/>
      <c r="AC61" s="867"/>
      <c r="AD61" s="867"/>
      <c r="AE61" s="867"/>
      <c r="AF61" s="867"/>
      <c r="AG61" s="867"/>
      <c r="AH61" s="867"/>
      <c r="AI61" s="867"/>
      <c r="AJ61" s="867"/>
      <c r="AK61" s="867"/>
      <c r="AL61" s="867"/>
      <c r="AM61" s="867"/>
      <c r="AN61" s="867"/>
      <c r="AO61" s="867"/>
      <c r="AP61" s="867"/>
      <c r="AQ61" s="867"/>
      <c r="AR61" s="867"/>
      <c r="AS61" s="867"/>
      <c r="AT61" s="867"/>
      <c r="AU61" s="867"/>
      <c r="AV61" s="867"/>
      <c r="AW61" s="867"/>
      <c r="AX61" s="867"/>
      <c r="AY61" s="867"/>
      <c r="AZ61" s="867"/>
      <c r="BA61" s="867"/>
      <c r="BB61" s="292"/>
      <c r="BC61" s="69"/>
      <c r="BD61" s="27"/>
      <c r="BE61" s="27"/>
      <c r="BF61" s="27"/>
      <c r="BG61" s="27"/>
      <c r="BH61" s="27"/>
      <c r="BI61" s="27"/>
      <c r="BJ61" s="27"/>
      <c r="BK61" s="27"/>
      <c r="BL61" s="27"/>
      <c r="BM61" s="27"/>
      <c r="BN61" s="27"/>
      <c r="BO61" s="27"/>
    </row>
    <row r="62" spans="1:67" s="75" customFormat="1" ht="15" customHeight="1">
      <c r="A62" s="73"/>
      <c r="B62" s="278"/>
      <c r="C62" s="847"/>
      <c r="D62" s="847"/>
      <c r="E62" s="847"/>
      <c r="F62" s="847"/>
      <c r="G62" s="847"/>
      <c r="H62" s="847"/>
      <c r="I62" s="847"/>
      <c r="J62" s="847"/>
      <c r="K62" s="847"/>
      <c r="L62" s="847"/>
      <c r="M62" s="847"/>
      <c r="N62" s="847"/>
      <c r="O62" s="847"/>
      <c r="P62" s="847"/>
      <c r="Q62" s="847"/>
      <c r="R62" s="847"/>
      <c r="S62" s="847"/>
      <c r="T62" s="847"/>
      <c r="U62" s="847"/>
      <c r="V62" s="847"/>
      <c r="W62" s="847"/>
      <c r="X62" s="847"/>
      <c r="Y62" s="278"/>
      <c r="Z62" s="74"/>
      <c r="AA62" s="867"/>
      <c r="AB62" s="867"/>
      <c r="AC62" s="867"/>
      <c r="AD62" s="867"/>
      <c r="AE62" s="867"/>
      <c r="AF62" s="867"/>
      <c r="AG62" s="867"/>
      <c r="AH62" s="867"/>
      <c r="AI62" s="867"/>
      <c r="AJ62" s="867"/>
      <c r="AK62" s="867"/>
      <c r="AL62" s="867"/>
      <c r="AM62" s="867"/>
      <c r="AN62" s="867"/>
      <c r="AO62" s="867"/>
      <c r="AP62" s="867"/>
      <c r="AQ62" s="867"/>
      <c r="AR62" s="867"/>
      <c r="AS62" s="867"/>
      <c r="AT62" s="867"/>
      <c r="AU62" s="867"/>
      <c r="AV62" s="867"/>
      <c r="AW62" s="867"/>
      <c r="AX62" s="867"/>
      <c r="AY62" s="867"/>
      <c r="AZ62" s="867"/>
      <c r="BA62" s="867"/>
      <c r="BB62" s="278"/>
      <c r="BC62" s="69"/>
      <c r="BD62" s="27"/>
      <c r="BE62" s="27"/>
      <c r="BF62" s="27"/>
      <c r="BG62" s="27"/>
      <c r="BH62" s="27"/>
      <c r="BI62" s="27"/>
      <c r="BJ62" s="27"/>
      <c r="BK62" s="27"/>
      <c r="BL62" s="27"/>
      <c r="BM62" s="27"/>
      <c r="BN62" s="27"/>
      <c r="BO62" s="27"/>
    </row>
    <row r="63" spans="1:67" ht="15" customHeight="1">
      <c r="A63" s="1"/>
      <c r="B63" s="72"/>
      <c r="C63" s="72"/>
      <c r="D63" s="843" t="s">
        <v>40</v>
      </c>
      <c r="E63" s="843"/>
      <c r="F63" s="843"/>
      <c r="G63" s="843"/>
      <c r="H63" s="843"/>
      <c r="I63" s="844" t="str">
        <f>IF(AW90&lt;&gt;0,"",'②異動情報・学校情報・未振込情報（学校入力用）'!CU40)</f>
        <v/>
      </c>
      <c r="J63" s="844"/>
      <c r="K63" s="844"/>
      <c r="L63" s="844"/>
      <c r="M63" s="845" t="s">
        <v>41</v>
      </c>
      <c r="N63" s="844" t="str">
        <f>IF(AW90&lt;&gt;0,"",'②異動情報・学校情報・未振込情報（学校入力用）'!CW40)</f>
        <v/>
      </c>
      <c r="O63" s="844"/>
      <c r="P63" s="844"/>
      <c r="Q63" s="845" t="s">
        <v>42</v>
      </c>
      <c r="R63" s="844" t="str">
        <f>IF(AW90&lt;&gt;0,"",'②異動情報・学校情報・未振込情報（学校入力用）'!CY40)</f>
        <v/>
      </c>
      <c r="S63" s="844"/>
      <c r="T63" s="844"/>
      <c r="U63" s="845" t="s">
        <v>43</v>
      </c>
      <c r="W63" s="72"/>
      <c r="X63" s="72"/>
      <c r="Y63" s="72"/>
      <c r="Z63" s="72"/>
      <c r="AA63" s="76"/>
      <c r="AB63" s="834" t="str">
        <f>IF(OR(AI31="✔",AW90&lt;&gt;0,'②異動情報・学校情報・未振込情報（学校入力用）'!V57=""),"",'②異動情報・学校情報・未振込情報（学校入力用）'!V57)</f>
        <v/>
      </c>
      <c r="AC63" s="834"/>
      <c r="AD63" s="835" t="s">
        <v>38</v>
      </c>
      <c r="AE63" s="444"/>
      <c r="AF63" s="444"/>
      <c r="AG63" s="444"/>
      <c r="AH63" s="444"/>
      <c r="AI63" s="444"/>
      <c r="AJ63" s="444"/>
      <c r="AL63" s="834" t="str">
        <f>IF(OR(AW90&lt;&gt;0,'②異動情報・学校情報・未振込情報（学校入力用）'!AE57=""),"",'②異動情報・学校情報・未振込情報（学校入力用）'!AE57)</f>
        <v/>
      </c>
      <c r="AM63" s="834"/>
      <c r="AN63" s="869" t="s">
        <v>39</v>
      </c>
      <c r="AO63" s="870"/>
      <c r="AP63" s="870"/>
      <c r="AQ63" s="870"/>
      <c r="AR63" s="870"/>
      <c r="AS63" s="870"/>
      <c r="AT63" s="870"/>
      <c r="AU63" s="870"/>
      <c r="AV63" s="870"/>
      <c r="AW63" s="870"/>
      <c r="AX63" s="870"/>
      <c r="AY63" s="870"/>
      <c r="AZ63" s="870"/>
      <c r="BA63" s="870"/>
      <c r="BB63" s="870"/>
      <c r="BC63" s="74"/>
      <c r="BD63" s="27"/>
      <c r="BE63" s="27"/>
      <c r="BF63" s="27"/>
      <c r="BG63" s="27"/>
      <c r="BH63" s="27"/>
      <c r="BI63" s="27"/>
      <c r="BJ63" s="27"/>
      <c r="BK63" s="27"/>
      <c r="BL63" s="27"/>
      <c r="BM63" s="27"/>
      <c r="BN63" s="27"/>
      <c r="BO63" s="27"/>
    </row>
    <row r="64" spans="1:67" ht="15" customHeight="1">
      <c r="A64" s="1"/>
      <c r="B64" s="72"/>
      <c r="C64" s="72"/>
      <c r="D64" s="843"/>
      <c r="E64" s="843"/>
      <c r="F64" s="843"/>
      <c r="G64" s="843"/>
      <c r="H64" s="843"/>
      <c r="I64" s="844"/>
      <c r="J64" s="844"/>
      <c r="K64" s="844"/>
      <c r="L64" s="844"/>
      <c r="M64" s="845"/>
      <c r="N64" s="844"/>
      <c r="O64" s="844"/>
      <c r="P64" s="844"/>
      <c r="Q64" s="845"/>
      <c r="R64" s="844"/>
      <c r="S64" s="844"/>
      <c r="T64" s="844"/>
      <c r="U64" s="845"/>
      <c r="W64" s="72"/>
      <c r="X64" s="72"/>
      <c r="Y64" s="72"/>
      <c r="Z64" s="72"/>
      <c r="AA64" s="76"/>
      <c r="AB64" s="834"/>
      <c r="AC64" s="834"/>
      <c r="AD64" s="835"/>
      <c r="AE64" s="444"/>
      <c r="AF64" s="444"/>
      <c r="AG64" s="444"/>
      <c r="AH64" s="444"/>
      <c r="AI64" s="444"/>
      <c r="AJ64" s="444"/>
      <c r="AL64" s="834"/>
      <c r="AM64" s="834"/>
      <c r="AN64" s="869"/>
      <c r="AO64" s="870"/>
      <c r="AP64" s="870"/>
      <c r="AQ64" s="870"/>
      <c r="AR64" s="870"/>
      <c r="AS64" s="870"/>
      <c r="AT64" s="870"/>
      <c r="AU64" s="870"/>
      <c r="AV64" s="870"/>
      <c r="AW64" s="870"/>
      <c r="AX64" s="870"/>
      <c r="AY64" s="870"/>
      <c r="AZ64" s="870"/>
      <c r="BA64" s="870"/>
      <c r="BB64" s="870"/>
      <c r="BC64" s="74"/>
      <c r="BD64" s="27"/>
      <c r="BE64" s="27"/>
      <c r="BF64" s="27"/>
      <c r="BG64" s="27"/>
      <c r="BH64" s="27"/>
      <c r="BI64" s="27"/>
      <c r="BJ64" s="27"/>
      <c r="BK64" s="27"/>
      <c r="BL64" s="27"/>
      <c r="BM64" s="27"/>
      <c r="BN64" s="27"/>
      <c r="BO64" s="27"/>
    </row>
    <row r="65" spans="1:67" ht="15" customHeight="1">
      <c r="A65" s="1"/>
      <c r="B65" s="72"/>
      <c r="C65" s="72"/>
      <c r="D65" s="843"/>
      <c r="E65" s="843"/>
      <c r="F65" s="843"/>
      <c r="G65" s="843"/>
      <c r="H65" s="843"/>
      <c r="I65" s="844"/>
      <c r="J65" s="844"/>
      <c r="K65" s="844"/>
      <c r="L65" s="844"/>
      <c r="M65" s="845"/>
      <c r="N65" s="844"/>
      <c r="O65" s="844"/>
      <c r="P65" s="844"/>
      <c r="Q65" s="845"/>
      <c r="R65" s="844"/>
      <c r="S65" s="844"/>
      <c r="T65" s="844"/>
      <c r="U65" s="845"/>
      <c r="W65" s="72"/>
      <c r="X65" s="72"/>
      <c r="Y65" s="72"/>
      <c r="Z65" s="72"/>
      <c r="AA65" s="76"/>
      <c r="AB65" s="76"/>
      <c r="AC65" s="76"/>
      <c r="AD65" s="76"/>
      <c r="AE65" s="76"/>
      <c r="AF65" s="76"/>
      <c r="AG65" s="76"/>
      <c r="AH65" s="76"/>
      <c r="AI65" s="76"/>
      <c r="AJ65" s="76"/>
      <c r="AK65" s="76"/>
      <c r="AL65" s="76"/>
      <c r="AM65" s="76"/>
      <c r="AN65" s="76"/>
      <c r="AO65" s="76"/>
      <c r="AP65" s="868"/>
      <c r="AQ65" s="868"/>
      <c r="AR65" s="868"/>
      <c r="AS65" s="76"/>
      <c r="AT65" s="76"/>
      <c r="AU65" s="76"/>
      <c r="AV65" s="76"/>
      <c r="AW65" s="76"/>
      <c r="AX65" s="76"/>
      <c r="AY65" s="76"/>
      <c r="AZ65" s="76"/>
      <c r="BA65" s="76"/>
      <c r="BB65" s="76"/>
      <c r="BC65" s="74"/>
    </row>
    <row r="66" spans="1:67" ht="15" customHeight="1">
      <c r="A66" s="1"/>
      <c r="B66" s="72"/>
      <c r="C66" s="72"/>
      <c r="D66" s="842" t="s">
        <v>44</v>
      </c>
      <c r="E66" s="842"/>
      <c r="F66" s="842"/>
      <c r="G66" s="842"/>
      <c r="H66" s="842"/>
      <c r="I66" s="820" t="str">
        <f>IF(OR(AW90&lt;&gt;0,'②異動情報・学校情報・未振込情報（学校入力用）'!AA39=""),"",'②異動情報・学校情報・未振込情報（学校入力用）'!AA39)</f>
        <v/>
      </c>
      <c r="J66" s="820"/>
      <c r="K66" s="820"/>
      <c r="L66" s="820"/>
      <c r="M66" s="820"/>
      <c r="N66" s="820"/>
      <c r="O66" s="820"/>
      <c r="P66" s="820"/>
      <c r="Q66" s="820"/>
      <c r="R66" s="820"/>
      <c r="S66" s="820"/>
      <c r="T66" s="820"/>
      <c r="U66" s="820"/>
      <c r="W66" s="72"/>
      <c r="X66" s="72"/>
      <c r="Y66" s="72"/>
      <c r="Z66" s="72"/>
      <c r="AA66" s="76"/>
      <c r="AB66" s="834" t="str">
        <f>IF(OR('②異動情報・学校情報・未振込情報（学校入力用）'!V61=""),"",'②異動情報・学校情報・未振込情報（学校入力用）'!V61)</f>
        <v/>
      </c>
      <c r="AC66" s="834"/>
      <c r="AD66" s="835" t="s">
        <v>26</v>
      </c>
      <c r="AE66" s="444"/>
      <c r="AF66" s="444"/>
      <c r="AG66" s="444"/>
      <c r="AH66" s="836" t="str">
        <f>IF(OR(AW90&lt;&gt;0,'②異動情報・学校情報・未振込情報（学校入力用）'!AA61=""),"",'②異動情報・学校情報・未振込情報（学校入力用）'!AA61 )</f>
        <v/>
      </c>
      <c r="AI66" s="837"/>
      <c r="AJ66" s="837"/>
      <c r="AK66" s="837"/>
      <c r="AL66" s="837"/>
      <c r="AM66" s="837"/>
      <c r="AN66" s="837"/>
      <c r="AO66" s="837"/>
      <c r="AP66" s="837"/>
      <c r="AQ66" s="837"/>
      <c r="AR66" s="837"/>
      <c r="AS66" s="837"/>
      <c r="AT66" s="837"/>
      <c r="AU66" s="837"/>
      <c r="AV66" s="837"/>
      <c r="AW66" s="837"/>
      <c r="AX66" s="837"/>
      <c r="AY66" s="837"/>
      <c r="AZ66" s="838"/>
      <c r="BC66" s="74"/>
    </row>
    <row r="67" spans="1:67" ht="15" customHeight="1">
      <c r="A67" s="1"/>
      <c r="B67" s="72"/>
      <c r="C67" s="72"/>
      <c r="D67" s="842"/>
      <c r="E67" s="842"/>
      <c r="F67" s="842"/>
      <c r="G67" s="842"/>
      <c r="H67" s="842"/>
      <c r="I67" s="820"/>
      <c r="J67" s="820"/>
      <c r="K67" s="820"/>
      <c r="L67" s="820"/>
      <c r="M67" s="820"/>
      <c r="N67" s="820"/>
      <c r="O67" s="820"/>
      <c r="P67" s="820"/>
      <c r="Q67" s="820"/>
      <c r="R67" s="820"/>
      <c r="S67" s="820"/>
      <c r="T67" s="820"/>
      <c r="U67" s="820"/>
      <c r="W67" s="72"/>
      <c r="X67" s="72"/>
      <c r="Y67" s="72"/>
      <c r="Z67" s="72"/>
      <c r="AA67" s="76"/>
      <c r="AB67" s="834"/>
      <c r="AC67" s="834"/>
      <c r="AD67" s="835"/>
      <c r="AE67" s="444"/>
      <c r="AF67" s="444"/>
      <c r="AG67" s="444"/>
      <c r="AH67" s="839"/>
      <c r="AI67" s="840"/>
      <c r="AJ67" s="840"/>
      <c r="AK67" s="840"/>
      <c r="AL67" s="840"/>
      <c r="AM67" s="840"/>
      <c r="AN67" s="840"/>
      <c r="AO67" s="840"/>
      <c r="AP67" s="840"/>
      <c r="AQ67" s="840"/>
      <c r="AR67" s="840"/>
      <c r="AS67" s="840"/>
      <c r="AT67" s="840"/>
      <c r="AU67" s="840"/>
      <c r="AV67" s="840"/>
      <c r="AW67" s="840"/>
      <c r="AX67" s="840"/>
      <c r="AY67" s="840"/>
      <c r="AZ67" s="841"/>
      <c r="BC67" s="74"/>
      <c r="BD67" s="27"/>
      <c r="BE67" s="27"/>
      <c r="BF67" s="27"/>
      <c r="BG67" s="27"/>
      <c r="BH67" s="27"/>
      <c r="BI67" s="27"/>
      <c r="BJ67" s="27"/>
      <c r="BK67" s="27"/>
      <c r="BL67" s="27"/>
      <c r="BM67" s="27"/>
      <c r="BN67" s="27"/>
      <c r="BO67" s="27"/>
    </row>
    <row r="68" spans="1:67" ht="15" customHeight="1">
      <c r="A68" s="1"/>
      <c r="B68" s="72"/>
      <c r="C68" s="72"/>
      <c r="D68" s="842"/>
      <c r="E68" s="842"/>
      <c r="F68" s="842"/>
      <c r="G68" s="842"/>
      <c r="H68" s="842"/>
      <c r="I68" s="820"/>
      <c r="J68" s="820"/>
      <c r="K68" s="820"/>
      <c r="L68" s="820"/>
      <c r="M68" s="820"/>
      <c r="N68" s="820"/>
      <c r="O68" s="820"/>
      <c r="P68" s="820"/>
      <c r="Q68" s="820"/>
      <c r="R68" s="820"/>
      <c r="S68" s="820"/>
      <c r="T68" s="820"/>
      <c r="U68" s="820"/>
      <c r="W68" s="82"/>
      <c r="X68" s="82"/>
      <c r="Y68" s="72"/>
      <c r="Z68" s="72"/>
      <c r="AA68" s="77"/>
      <c r="AB68" s="77"/>
      <c r="AC68" s="77"/>
      <c r="AD68" s="77"/>
      <c r="AE68" s="77"/>
      <c r="AF68" s="78"/>
      <c r="AG68" s="78"/>
      <c r="AH68" s="78"/>
      <c r="AI68" s="78"/>
      <c r="AJ68" s="79"/>
      <c r="AK68" s="79"/>
      <c r="AL68" s="79"/>
      <c r="AM68" s="79"/>
      <c r="AN68" s="79"/>
      <c r="AO68" s="79"/>
      <c r="AP68" s="79"/>
      <c r="AQ68" s="80"/>
      <c r="AR68" s="79"/>
      <c r="AS68" s="79"/>
      <c r="AT68" s="79"/>
      <c r="AU68" s="79"/>
      <c r="AV68" s="79"/>
      <c r="AW68" s="79"/>
      <c r="AX68" s="79"/>
      <c r="AY68" s="79"/>
      <c r="AZ68" s="79"/>
      <c r="BA68" s="79"/>
      <c r="BB68" s="79"/>
      <c r="BC68" s="79"/>
      <c r="BD68" s="27"/>
      <c r="BE68" s="27"/>
      <c r="BF68" s="27"/>
      <c r="BG68" s="27"/>
      <c r="BH68" s="27"/>
      <c r="BI68" s="27"/>
      <c r="BJ68" s="27"/>
      <c r="BK68" s="27"/>
      <c r="BL68" s="27"/>
      <c r="BM68" s="27"/>
      <c r="BN68" s="27"/>
      <c r="BO68" s="27"/>
    </row>
    <row r="69" spans="1:67" ht="15" customHeight="1">
      <c r="A69" s="1"/>
      <c r="B69" s="72"/>
      <c r="C69" s="72"/>
      <c r="D69" s="819" t="s">
        <v>45</v>
      </c>
      <c r="E69" s="819"/>
      <c r="F69" s="819"/>
      <c r="G69" s="819"/>
      <c r="H69" s="819"/>
      <c r="I69" s="820" t="str">
        <f>IF(OR(AW90&lt;&gt;0,'②異動情報・学校情報・未振込情報（学校入力用）'!AA41=""),"",'②異動情報・学校情報・未振込情報（学校入力用）'!AA41)</f>
        <v/>
      </c>
      <c r="J69" s="820"/>
      <c r="K69" s="820"/>
      <c r="L69" s="820"/>
      <c r="M69" s="820"/>
      <c r="N69" s="820"/>
      <c r="O69" s="820"/>
      <c r="P69" s="820"/>
      <c r="Q69" s="820"/>
      <c r="R69" s="820"/>
      <c r="S69" s="820"/>
      <c r="T69" s="820"/>
      <c r="U69" s="820"/>
      <c r="W69" s="82"/>
      <c r="X69" s="82"/>
      <c r="Y69" s="72"/>
      <c r="Z69" s="33"/>
      <c r="AA69" s="81"/>
      <c r="AB69" s="81"/>
      <c r="AC69" s="821" t="s">
        <v>180</v>
      </c>
      <c r="AD69" s="821"/>
      <c r="AE69" s="821"/>
      <c r="AF69" s="821"/>
      <c r="AG69" s="821"/>
      <c r="AH69" s="821"/>
      <c r="AI69" s="821"/>
      <c r="AJ69" s="821"/>
      <c r="AK69" s="821" t="s">
        <v>46</v>
      </c>
      <c r="AL69" s="821"/>
      <c r="AM69" s="821"/>
      <c r="AN69" s="821"/>
      <c r="AO69" s="821"/>
      <c r="AP69" s="821"/>
      <c r="AQ69" s="821"/>
      <c r="AR69" s="821"/>
      <c r="AS69" s="821"/>
      <c r="AT69" s="821"/>
      <c r="AU69" s="821"/>
      <c r="AV69" s="821"/>
      <c r="AW69" s="822" t="s">
        <v>47</v>
      </c>
      <c r="AX69" s="821"/>
      <c r="AY69" s="821"/>
      <c r="AZ69" s="821"/>
      <c r="BB69" s="81"/>
      <c r="BC69" s="27"/>
      <c r="BD69" s="27"/>
      <c r="BE69" s="27"/>
      <c r="BF69" s="27"/>
      <c r="BG69" s="27"/>
      <c r="BH69" s="27"/>
      <c r="BI69" s="27"/>
      <c r="BJ69" s="27"/>
      <c r="BK69" s="27"/>
      <c r="BL69" s="27"/>
      <c r="BM69" s="27"/>
      <c r="BN69" s="27"/>
      <c r="BO69" s="27"/>
    </row>
    <row r="70" spans="1:67" ht="15" customHeight="1">
      <c r="A70" s="1"/>
      <c r="B70" s="72"/>
      <c r="C70" s="72"/>
      <c r="D70" s="819"/>
      <c r="E70" s="819"/>
      <c r="F70" s="819"/>
      <c r="G70" s="819"/>
      <c r="H70" s="819"/>
      <c r="I70" s="820"/>
      <c r="J70" s="820"/>
      <c r="K70" s="820"/>
      <c r="L70" s="820"/>
      <c r="M70" s="820"/>
      <c r="N70" s="820"/>
      <c r="O70" s="820"/>
      <c r="P70" s="820"/>
      <c r="Q70" s="820"/>
      <c r="R70" s="820"/>
      <c r="S70" s="820"/>
      <c r="T70" s="820"/>
      <c r="U70" s="820"/>
      <c r="W70" s="72"/>
      <c r="X70" s="72"/>
      <c r="Y70" s="82"/>
      <c r="Z70" s="33"/>
      <c r="AA70" s="81"/>
      <c r="AB70" s="81"/>
      <c r="AC70" s="823" t="str">
        <f>IF('②異動情報・学校情報・未振込情報（学校入力用）'!AA43="","",'②異動情報・学校情報・未振込情報（学校入力用）'!AA43)&amp;CHAR(10)&amp;IF('②異動情報・学校情報・未振込情報（学校入力用）'!AA45="","","("&amp;'②異動情報・学校情報・未振込情報（学校入力用）'!AA45&amp;")")</f>
        <v xml:space="preserve">075-753-2535
</v>
      </c>
      <c r="AD70" s="823"/>
      <c r="AE70" s="823"/>
      <c r="AF70" s="823"/>
      <c r="AG70" s="823"/>
      <c r="AH70" s="823"/>
      <c r="AI70" s="823"/>
      <c r="AJ70" s="823"/>
      <c r="AK70" s="824" t="str">
        <f>MID('②異動情報・学校情報・未振込情報（学校入力用）'!AA47,1,1)</f>
        <v>1</v>
      </c>
      <c r="AL70" s="809"/>
      <c r="AM70" s="809" t="str">
        <f>MID('②異動情報・学校情報・未振込情報（学校入力用）'!AA47,2,1)</f>
        <v>0</v>
      </c>
      <c r="AN70" s="809"/>
      <c r="AO70" s="809" t="str">
        <f>MID('②異動情報・学校情報・未振込情報（学校入力用）'!AA47,3,1)</f>
        <v>6</v>
      </c>
      <c r="AP70" s="809"/>
      <c r="AQ70" s="809" t="str">
        <f>MID('②異動情報・学校情報・未振込情報（学校入力用）'!AA47,4,1)</f>
        <v>0</v>
      </c>
      <c r="AR70" s="809"/>
      <c r="AS70" s="809" t="str">
        <f>MID('②異動情報・学校情報・未振込情報（学校入力用）'!AA47,5,1)</f>
        <v>0</v>
      </c>
      <c r="AT70" s="809"/>
      <c r="AU70" s="809" t="str">
        <f>MID('②異動情報・学校情報・未振込情報（学校入力用）'!AA47,6,1)</f>
        <v>2</v>
      </c>
      <c r="AV70" s="810"/>
      <c r="AW70" s="811" t="str">
        <f>ASC(MID('②異動情報・学校情報・未振込情報（学校入力用）'!AA49,1,1))</f>
        <v/>
      </c>
      <c r="AX70" s="812"/>
      <c r="AY70" s="813" t="str">
        <f>ASC(MID('②異動情報・学校情報・未振込情報（学校入力用）'!AA49,2,1))</f>
        <v/>
      </c>
      <c r="AZ70" s="814"/>
      <c r="BA70" s="81"/>
      <c r="BB70" s="81"/>
      <c r="BC70" s="27"/>
      <c r="BD70" s="27"/>
      <c r="BE70" s="27"/>
    </row>
    <row r="71" spans="1:67" ht="15" customHeight="1">
      <c r="A71" s="1"/>
      <c r="B71" s="72"/>
      <c r="D71" s="819"/>
      <c r="E71" s="819"/>
      <c r="F71" s="819"/>
      <c r="G71" s="819"/>
      <c r="H71" s="819"/>
      <c r="I71" s="820"/>
      <c r="J71" s="820"/>
      <c r="K71" s="820"/>
      <c r="L71" s="820"/>
      <c r="M71" s="820"/>
      <c r="N71" s="820"/>
      <c r="O71" s="820"/>
      <c r="P71" s="820"/>
      <c r="Q71" s="820"/>
      <c r="R71" s="820"/>
      <c r="S71" s="820"/>
      <c r="T71" s="820"/>
      <c r="U71" s="820"/>
      <c r="Y71" s="82"/>
      <c r="Z71" s="33"/>
      <c r="AA71" s="81"/>
      <c r="AB71" s="81"/>
      <c r="AC71" s="823"/>
      <c r="AD71" s="823"/>
      <c r="AE71" s="823"/>
      <c r="AF71" s="823"/>
      <c r="AG71" s="823"/>
      <c r="AH71" s="823"/>
      <c r="AI71" s="823"/>
      <c r="AJ71" s="823"/>
      <c r="AK71" s="824"/>
      <c r="AL71" s="809"/>
      <c r="AM71" s="809"/>
      <c r="AN71" s="809"/>
      <c r="AO71" s="809"/>
      <c r="AP71" s="809"/>
      <c r="AQ71" s="809"/>
      <c r="AR71" s="809"/>
      <c r="AS71" s="809"/>
      <c r="AT71" s="809"/>
      <c r="AU71" s="809"/>
      <c r="AV71" s="810"/>
      <c r="AW71" s="811"/>
      <c r="AX71" s="812"/>
      <c r="AY71" s="813"/>
      <c r="AZ71" s="814"/>
      <c r="BA71" s="81"/>
      <c r="BB71" s="81"/>
      <c r="BC71" s="27"/>
      <c r="BD71" s="27"/>
      <c r="BE71" s="27"/>
    </row>
    <row r="72" spans="1:67" ht="15" customHeight="1">
      <c r="A72" s="1"/>
      <c r="B72" s="72"/>
      <c r="D72" s="815" t="s">
        <v>48</v>
      </c>
      <c r="E72" s="815"/>
      <c r="F72" s="815"/>
      <c r="G72" s="815"/>
      <c r="H72" s="815"/>
      <c r="I72" s="815"/>
      <c r="J72" s="815"/>
      <c r="K72" s="815"/>
      <c r="L72" s="815"/>
      <c r="M72" s="815"/>
      <c r="N72" s="815"/>
      <c r="O72" s="815"/>
      <c r="P72" s="815"/>
      <c r="Q72" s="815"/>
      <c r="R72" s="815"/>
      <c r="S72" s="815"/>
      <c r="T72" s="815"/>
      <c r="U72" s="815"/>
      <c r="Y72" s="72"/>
      <c r="Z72" s="33"/>
      <c r="AA72" s="81"/>
      <c r="AB72" s="81"/>
      <c r="AC72" s="823"/>
      <c r="AD72" s="823"/>
      <c r="AE72" s="823"/>
      <c r="AF72" s="823"/>
      <c r="AG72" s="823"/>
      <c r="AH72" s="823"/>
      <c r="AI72" s="823"/>
      <c r="AJ72" s="823"/>
      <c r="AK72" s="824"/>
      <c r="AL72" s="809"/>
      <c r="AM72" s="809"/>
      <c r="AN72" s="809"/>
      <c r="AO72" s="809"/>
      <c r="AP72" s="809"/>
      <c r="AQ72" s="809"/>
      <c r="AR72" s="809"/>
      <c r="AS72" s="809"/>
      <c r="AT72" s="809"/>
      <c r="AU72" s="809"/>
      <c r="AV72" s="810"/>
      <c r="AW72" s="811"/>
      <c r="AX72" s="812"/>
      <c r="AY72" s="813"/>
      <c r="AZ72" s="814"/>
      <c r="BA72" s="81"/>
      <c r="BB72" s="81"/>
      <c r="BC72" s="27"/>
      <c r="BD72" s="27"/>
      <c r="BE72" s="27"/>
    </row>
    <row r="73" spans="1:67" ht="15" customHeight="1">
      <c r="A73" s="1"/>
      <c r="B73" s="68"/>
      <c r="C73" s="68"/>
      <c r="D73" s="815"/>
      <c r="E73" s="815"/>
      <c r="F73" s="815"/>
      <c r="G73" s="815"/>
      <c r="H73" s="815"/>
      <c r="I73" s="815"/>
      <c r="J73" s="815"/>
      <c r="K73" s="815"/>
      <c r="L73" s="815"/>
      <c r="M73" s="815"/>
      <c r="N73" s="815"/>
      <c r="O73" s="815"/>
      <c r="P73" s="815"/>
      <c r="Q73" s="815"/>
      <c r="R73" s="815"/>
      <c r="S73" s="815"/>
      <c r="T73" s="815"/>
      <c r="U73" s="815"/>
      <c r="W73" s="72"/>
      <c r="X73" s="72"/>
      <c r="Y73" s="72"/>
      <c r="Z73" s="72"/>
      <c r="AA73" s="72"/>
      <c r="AB73" s="72"/>
      <c r="AC73" s="83"/>
      <c r="AD73" s="84"/>
      <c r="AE73" s="84"/>
      <c r="AF73" s="84"/>
      <c r="AG73" s="83"/>
      <c r="AH73" s="83"/>
      <c r="AI73" s="83"/>
      <c r="AJ73" s="83"/>
      <c r="AK73" s="83"/>
      <c r="AL73" s="83"/>
      <c r="AM73" s="83"/>
      <c r="AN73" s="83"/>
      <c r="AO73" s="83"/>
      <c r="AP73" s="83"/>
      <c r="AQ73" s="83"/>
      <c r="AR73" s="83"/>
      <c r="AS73" s="83"/>
      <c r="AT73" s="83"/>
      <c r="AU73" s="83"/>
      <c r="AV73" s="83"/>
      <c r="AW73" s="83"/>
      <c r="AX73" s="83"/>
      <c r="AY73" s="83"/>
      <c r="AZ73" s="83"/>
      <c r="BA73" s="83"/>
      <c r="BB73" s="68"/>
      <c r="BC73" s="27"/>
      <c r="BD73" s="27"/>
      <c r="BE73" s="27"/>
    </row>
    <row r="74" spans="1:67" ht="15" customHeight="1">
      <c r="A74" s="1"/>
      <c r="B74" s="68"/>
      <c r="C74" s="68"/>
      <c r="D74" s="68"/>
      <c r="E74" s="72"/>
      <c r="F74" s="72"/>
      <c r="G74" s="72"/>
      <c r="H74" s="72"/>
      <c r="I74" s="72"/>
      <c r="J74" s="72"/>
      <c r="K74" s="72"/>
      <c r="L74" s="72"/>
      <c r="M74" s="72"/>
      <c r="N74" s="72"/>
      <c r="O74" s="72"/>
      <c r="P74" s="72"/>
      <c r="Q74" s="72"/>
      <c r="R74" s="72"/>
      <c r="S74" s="72"/>
      <c r="T74" s="72"/>
      <c r="U74" s="72"/>
      <c r="V74" s="72"/>
      <c r="W74" s="72"/>
      <c r="X74" s="72"/>
      <c r="Y74" s="72"/>
      <c r="Z74" s="72"/>
      <c r="AA74" s="72"/>
      <c r="AB74" s="72"/>
      <c r="AC74" s="83"/>
      <c r="AD74" s="84"/>
      <c r="AE74" s="84"/>
      <c r="AF74" s="84"/>
      <c r="AG74" s="83"/>
      <c r="AH74" s="83"/>
      <c r="AI74" s="83"/>
      <c r="AJ74" s="83"/>
      <c r="AK74" s="83"/>
      <c r="AL74" s="83"/>
      <c r="AM74" s="83"/>
      <c r="AN74" s="83"/>
      <c r="AO74" s="83"/>
      <c r="AP74" s="83"/>
      <c r="AQ74" s="83"/>
      <c r="AR74" s="83"/>
      <c r="AS74" s="83"/>
      <c r="AT74" s="83"/>
      <c r="AU74" s="83"/>
      <c r="AV74" s="83"/>
      <c r="AW74" s="83"/>
      <c r="AX74" s="83"/>
      <c r="AY74" s="83"/>
      <c r="AZ74" s="83"/>
      <c r="BA74" s="83"/>
      <c r="BB74" s="68"/>
      <c r="BC74" s="27"/>
      <c r="BD74" s="27"/>
      <c r="BE74" s="27"/>
    </row>
    <row r="75" spans="1:67" ht="15" customHeight="1">
      <c r="A75" s="1"/>
      <c r="B75" s="68"/>
      <c r="C75" s="68"/>
      <c r="D75" s="68"/>
      <c r="E75" s="72"/>
      <c r="F75" s="72"/>
      <c r="G75" s="72"/>
      <c r="H75" s="72"/>
      <c r="I75" s="72"/>
      <c r="J75" s="72"/>
      <c r="K75" s="72"/>
      <c r="L75" s="72"/>
      <c r="M75" s="72"/>
      <c r="N75" s="72"/>
      <c r="O75" s="72"/>
      <c r="P75" s="72"/>
      <c r="Q75" s="72"/>
      <c r="R75" s="72"/>
      <c r="S75" s="72"/>
      <c r="T75" s="72"/>
      <c r="U75" s="72"/>
      <c r="V75" s="72"/>
      <c r="W75" s="72"/>
      <c r="X75" s="72"/>
      <c r="Y75" s="72"/>
      <c r="Z75" s="72"/>
      <c r="AA75" s="72"/>
      <c r="AB75" s="72"/>
      <c r="AC75" s="83"/>
      <c r="AD75" s="84"/>
      <c r="AE75" s="84"/>
      <c r="AF75" s="84"/>
      <c r="AG75" s="83"/>
      <c r="AH75" s="83"/>
      <c r="AI75" s="83"/>
      <c r="AJ75" s="83"/>
      <c r="AK75" s="83"/>
      <c r="AL75" s="83"/>
      <c r="AM75" s="83"/>
      <c r="AN75" s="83"/>
      <c r="AO75" s="83"/>
      <c r="AP75" s="83"/>
      <c r="AQ75" s="83"/>
      <c r="AR75" s="83"/>
      <c r="AS75" s="83"/>
      <c r="AT75" s="83"/>
      <c r="AU75" s="83"/>
      <c r="AV75" s="83"/>
      <c r="AW75" s="83"/>
      <c r="AX75" s="83"/>
      <c r="AY75" s="83"/>
      <c r="AZ75" s="83"/>
      <c r="BA75" s="83"/>
      <c r="BB75" s="68"/>
      <c r="BC75" s="27"/>
      <c r="BD75" s="27"/>
      <c r="BE75" s="27"/>
    </row>
    <row r="76" spans="1:67" ht="15" customHeight="1">
      <c r="A76" s="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7"/>
      <c r="BC76" s="27"/>
      <c r="BD76" s="27"/>
      <c r="BE76" s="27"/>
    </row>
    <row r="77" spans="1:67" ht="15" customHeight="1">
      <c r="A77" s="1"/>
      <c r="B77" s="293" t="s">
        <v>172</v>
      </c>
      <c r="C77" s="293"/>
      <c r="D77" s="293"/>
      <c r="E77" s="293"/>
      <c r="F77" s="293"/>
      <c r="G77" s="293"/>
      <c r="H77" s="293"/>
      <c r="I77" s="293"/>
      <c r="J77" s="293"/>
      <c r="K77" s="293"/>
      <c r="L77" s="293"/>
      <c r="M77" s="293"/>
      <c r="N77" s="293"/>
      <c r="O77" s="293"/>
      <c r="P77" s="293"/>
      <c r="Q77" s="293"/>
      <c r="R77" s="293"/>
      <c r="S77" s="293"/>
      <c r="T77" s="293"/>
      <c r="U77" s="294"/>
      <c r="V77" s="294"/>
      <c r="W77" s="294"/>
      <c r="X77" s="294"/>
      <c r="Y77" s="294"/>
      <c r="Z77" s="294"/>
      <c r="AA77" s="295"/>
      <c r="AB77" s="295"/>
      <c r="AC77" s="295"/>
      <c r="AD77" s="294"/>
      <c r="AE77" s="294"/>
      <c r="AF77" s="294"/>
      <c r="AG77" s="294"/>
      <c r="AH77" s="294"/>
      <c r="AI77" s="294"/>
      <c r="AJ77" s="294"/>
      <c r="AK77" s="294"/>
      <c r="AL77" s="294"/>
      <c r="AM77" s="294"/>
      <c r="AN77" s="294"/>
      <c r="AO77" s="294"/>
      <c r="AP77" s="294"/>
      <c r="AQ77" s="294"/>
      <c r="AR77" s="294"/>
      <c r="AS77" s="294"/>
      <c r="AT77" s="294"/>
      <c r="AU77" s="294"/>
      <c r="AV77" s="294"/>
      <c r="AW77" s="294"/>
      <c r="AX77" s="296"/>
      <c r="AY77" s="296"/>
      <c r="AZ77" s="296"/>
      <c r="BA77" s="296"/>
      <c r="BB77" s="297"/>
      <c r="BC77" s="27"/>
      <c r="BD77" s="27"/>
      <c r="BE77" s="27"/>
      <c r="BF77" s="27"/>
      <c r="BG77" s="27"/>
      <c r="BH77" s="27"/>
      <c r="BI77" s="27"/>
      <c r="BJ77" s="27"/>
      <c r="BK77" s="27"/>
      <c r="BL77" s="27"/>
      <c r="BM77" s="27"/>
      <c r="BN77" s="27"/>
      <c r="BO77" s="27"/>
    </row>
    <row r="78" spans="1:67" ht="7.5" customHeight="1">
      <c r="A78" s="1"/>
      <c r="B78" s="825" t="s">
        <v>173</v>
      </c>
      <c r="C78" s="826"/>
      <c r="D78" s="826"/>
      <c r="E78" s="826"/>
      <c r="F78" s="826"/>
      <c r="G78" s="826"/>
      <c r="H78" s="831"/>
      <c r="I78" s="298"/>
      <c r="J78" s="298"/>
      <c r="K78" s="298"/>
      <c r="L78" s="298"/>
      <c r="M78" s="298"/>
      <c r="N78" s="298"/>
      <c r="O78" s="298"/>
      <c r="P78" s="298"/>
      <c r="Q78" s="298"/>
      <c r="R78" s="298"/>
      <c r="S78" s="298"/>
      <c r="T78" s="299"/>
      <c r="U78" s="300"/>
      <c r="V78" s="298"/>
      <c r="W78" s="298"/>
      <c r="X78" s="298"/>
      <c r="Y78" s="298"/>
      <c r="Z78" s="298"/>
      <c r="AA78" s="301"/>
      <c r="AB78" s="298"/>
      <c r="AC78" s="298"/>
      <c r="AD78" s="298"/>
      <c r="AE78" s="298"/>
      <c r="AF78" s="298"/>
      <c r="AG78" s="298"/>
      <c r="AH78" s="298"/>
      <c r="AI78" s="298"/>
      <c r="AJ78" s="298"/>
      <c r="AK78" s="298"/>
      <c r="AL78" s="825" t="s">
        <v>174</v>
      </c>
      <c r="AM78" s="826"/>
      <c r="AN78" s="826"/>
      <c r="AO78" s="826"/>
      <c r="AP78" s="826"/>
      <c r="AQ78" s="827"/>
      <c r="AR78" s="298"/>
      <c r="AS78" s="298"/>
      <c r="AT78" s="298"/>
      <c r="AU78" s="298"/>
      <c r="AV78" s="298"/>
      <c r="AW78" s="298"/>
      <c r="AX78" s="298"/>
      <c r="AY78" s="298"/>
      <c r="AZ78" s="298"/>
      <c r="BA78" s="299"/>
      <c r="BB78" s="2"/>
      <c r="BC78" s="27"/>
      <c r="BD78" s="27"/>
      <c r="BE78" s="27"/>
      <c r="BF78" s="27"/>
      <c r="BG78" s="27"/>
      <c r="BH78" s="27"/>
      <c r="BI78" s="27"/>
      <c r="BJ78" s="27"/>
      <c r="BK78" s="27"/>
      <c r="BL78" s="27"/>
      <c r="BM78" s="27"/>
      <c r="BN78" s="27"/>
      <c r="BO78" s="27"/>
    </row>
    <row r="79" spans="1:67" ht="15" customHeight="1">
      <c r="A79" s="1"/>
      <c r="B79" s="612"/>
      <c r="C79" s="613"/>
      <c r="D79" s="613"/>
      <c r="E79" s="613"/>
      <c r="F79" s="613"/>
      <c r="G79" s="613"/>
      <c r="H79" s="832"/>
      <c r="I79" s="613" t="s">
        <v>175</v>
      </c>
      <c r="J79" s="613"/>
      <c r="K79" s="613"/>
      <c r="L79" s="613"/>
      <c r="M79" s="617">
        <v>20</v>
      </c>
      <c r="N79" s="617"/>
      <c r="O79" s="618"/>
      <c r="P79" s="618"/>
      <c r="Q79" s="302" t="s">
        <v>41</v>
      </c>
      <c r="R79" s="618"/>
      <c r="S79" s="618"/>
      <c r="T79" s="303" t="s">
        <v>176</v>
      </c>
      <c r="U79" s="612" t="s">
        <v>79</v>
      </c>
      <c r="V79" s="613"/>
      <c r="W79" s="613"/>
      <c r="X79" s="613"/>
      <c r="Y79" s="613"/>
      <c r="Z79" s="613"/>
      <c r="AA79" s="614"/>
      <c r="AB79" s="613" t="s">
        <v>175</v>
      </c>
      <c r="AC79" s="613"/>
      <c r="AD79" s="613"/>
      <c r="AE79" s="613"/>
      <c r="AF79" s="615"/>
      <c r="AG79" s="615"/>
      <c r="AH79" s="615"/>
      <c r="AI79" s="615"/>
      <c r="AJ79" s="302" t="s">
        <v>177</v>
      </c>
      <c r="AK79" s="302"/>
      <c r="AL79" s="612"/>
      <c r="AM79" s="613"/>
      <c r="AN79" s="613"/>
      <c r="AO79" s="613"/>
      <c r="AP79" s="613"/>
      <c r="AQ79" s="614"/>
      <c r="AR79" s="616" t="s">
        <v>175</v>
      </c>
      <c r="AS79" s="616"/>
      <c r="AT79" s="616"/>
      <c r="AU79" s="616"/>
      <c r="AV79" s="616"/>
      <c r="AW79" s="615"/>
      <c r="AX79" s="615"/>
      <c r="AY79" s="615"/>
      <c r="AZ79" s="615"/>
      <c r="BA79" s="303" t="s">
        <v>178</v>
      </c>
      <c r="BB79" s="2"/>
      <c r="BC79" s="27"/>
      <c r="BD79" s="27"/>
      <c r="BE79" s="27"/>
      <c r="BF79" s="27"/>
      <c r="BG79" s="27"/>
      <c r="BH79" s="27"/>
      <c r="BI79" s="27"/>
      <c r="BJ79" s="27"/>
      <c r="BK79" s="27"/>
      <c r="BL79" s="27"/>
      <c r="BM79" s="27"/>
      <c r="BN79" s="27"/>
      <c r="BO79" s="27"/>
    </row>
    <row r="80" spans="1:67" ht="15" customHeight="1">
      <c r="A80" s="1"/>
      <c r="B80" s="612"/>
      <c r="C80" s="613"/>
      <c r="D80" s="613"/>
      <c r="E80" s="613"/>
      <c r="F80" s="613"/>
      <c r="G80" s="613"/>
      <c r="H80" s="832"/>
      <c r="I80" s="613" t="s">
        <v>179</v>
      </c>
      <c r="J80" s="613"/>
      <c r="K80" s="613"/>
      <c r="L80" s="613"/>
      <c r="M80" s="617">
        <v>20</v>
      </c>
      <c r="N80" s="617"/>
      <c r="O80" s="618"/>
      <c r="P80" s="618"/>
      <c r="Q80" s="302" t="s">
        <v>41</v>
      </c>
      <c r="R80" s="618"/>
      <c r="S80" s="618"/>
      <c r="T80" s="303" t="s">
        <v>176</v>
      </c>
      <c r="U80" s="304"/>
      <c r="V80" s="305"/>
      <c r="W80" s="302" t="s">
        <v>81</v>
      </c>
      <c r="X80" s="302"/>
      <c r="Y80" s="305"/>
      <c r="Z80" s="302" t="s">
        <v>82</v>
      </c>
      <c r="AA80" s="306"/>
      <c r="AB80" s="613" t="s">
        <v>179</v>
      </c>
      <c r="AC80" s="613"/>
      <c r="AD80" s="613"/>
      <c r="AE80" s="613"/>
      <c r="AF80" s="615"/>
      <c r="AG80" s="615"/>
      <c r="AH80" s="615"/>
      <c r="AI80" s="615"/>
      <c r="AJ80" s="302" t="s">
        <v>177</v>
      </c>
      <c r="AK80" s="302"/>
      <c r="AL80" s="612"/>
      <c r="AM80" s="613"/>
      <c r="AN80" s="613"/>
      <c r="AO80" s="613"/>
      <c r="AP80" s="613"/>
      <c r="AQ80" s="614"/>
      <c r="AR80" s="616" t="s">
        <v>179</v>
      </c>
      <c r="AS80" s="616"/>
      <c r="AT80" s="616"/>
      <c r="AU80" s="616"/>
      <c r="AV80" s="616"/>
      <c r="AW80" s="615"/>
      <c r="AX80" s="615"/>
      <c r="AY80" s="615"/>
      <c r="AZ80" s="615"/>
      <c r="BA80" s="303" t="s">
        <v>178</v>
      </c>
      <c r="BB80" s="2"/>
      <c r="BC80" s="27"/>
      <c r="BD80" s="27"/>
      <c r="BE80" s="27"/>
      <c r="BF80" s="27"/>
      <c r="BG80" s="27"/>
      <c r="BH80" s="27"/>
      <c r="BI80" s="27"/>
      <c r="BJ80" s="27"/>
      <c r="BK80" s="27"/>
      <c r="BL80" s="27"/>
      <c r="BM80" s="27"/>
      <c r="BN80" s="27"/>
      <c r="BO80" s="27"/>
    </row>
    <row r="81" spans="1:67" ht="7.5" customHeight="1">
      <c r="A81" s="1"/>
      <c r="B81" s="828"/>
      <c r="C81" s="829"/>
      <c r="D81" s="829"/>
      <c r="E81" s="829"/>
      <c r="F81" s="829"/>
      <c r="G81" s="829"/>
      <c r="H81" s="833"/>
      <c r="I81" s="307"/>
      <c r="J81" s="307"/>
      <c r="K81" s="307"/>
      <c r="L81" s="307"/>
      <c r="M81" s="308"/>
      <c r="N81" s="308"/>
      <c r="O81" s="309"/>
      <c r="P81" s="309"/>
      <c r="Q81" s="310"/>
      <c r="R81" s="309"/>
      <c r="S81" s="309"/>
      <c r="T81" s="311"/>
      <c r="U81" s="312"/>
      <c r="V81" s="313"/>
      <c r="W81" s="310"/>
      <c r="X81" s="310"/>
      <c r="Y81" s="313"/>
      <c r="Z81" s="310"/>
      <c r="AA81" s="314"/>
      <c r="AB81" s="307"/>
      <c r="AC81" s="307"/>
      <c r="AD81" s="307"/>
      <c r="AE81" s="307"/>
      <c r="AF81" s="315"/>
      <c r="AG81" s="315"/>
      <c r="AH81" s="315"/>
      <c r="AI81" s="315"/>
      <c r="AJ81" s="310"/>
      <c r="AK81" s="310"/>
      <c r="AL81" s="828"/>
      <c r="AM81" s="829"/>
      <c r="AN81" s="829"/>
      <c r="AO81" s="829"/>
      <c r="AP81" s="829"/>
      <c r="AQ81" s="830"/>
      <c r="AR81" s="316"/>
      <c r="AS81" s="316"/>
      <c r="AT81" s="316"/>
      <c r="AU81" s="316"/>
      <c r="AV81" s="316"/>
      <c r="AW81" s="315"/>
      <c r="AX81" s="315"/>
      <c r="AY81" s="315"/>
      <c r="AZ81" s="315"/>
      <c r="BA81" s="311"/>
      <c r="BB81" s="2"/>
      <c r="BC81" s="27"/>
      <c r="BD81" s="27"/>
      <c r="BE81" s="27"/>
      <c r="BF81" s="27"/>
      <c r="BG81" s="27"/>
      <c r="BH81" s="27"/>
      <c r="BI81" s="27"/>
      <c r="BJ81" s="27"/>
      <c r="BK81" s="27"/>
      <c r="BL81" s="27"/>
      <c r="BM81" s="27"/>
      <c r="BN81" s="27"/>
      <c r="BO81" s="27"/>
    </row>
    <row r="82" spans="1:67" ht="15" customHeight="1">
      <c r="A82" s="1"/>
      <c r="B82" s="59"/>
      <c r="C82" s="60"/>
      <c r="D82" s="60"/>
      <c r="E82" s="60"/>
      <c r="F82" s="28"/>
      <c r="G82" s="28"/>
      <c r="H82" s="28"/>
      <c r="I82" s="28"/>
      <c r="J82" s="28"/>
      <c r="K82" s="28"/>
      <c r="L82" s="28"/>
      <c r="M82" s="28"/>
      <c r="N82" s="61"/>
      <c r="O82" s="28"/>
      <c r="P82" s="28"/>
      <c r="Q82" s="28"/>
      <c r="R82" s="28"/>
      <c r="S82" s="28"/>
      <c r="T82" s="28"/>
      <c r="U82" s="28"/>
      <c r="V82" s="28"/>
      <c r="W82" s="28"/>
      <c r="X82" s="28"/>
      <c r="Y82" s="28"/>
      <c r="Z82" s="29"/>
      <c r="AA82" s="29"/>
      <c r="AB82" s="29"/>
      <c r="AC82" s="28"/>
      <c r="AD82" s="28"/>
      <c r="AE82" s="28"/>
      <c r="AF82" s="28"/>
      <c r="AG82" s="28"/>
      <c r="AH82" s="28"/>
      <c r="AI82" s="28"/>
      <c r="AJ82" s="28"/>
      <c r="AK82" s="28"/>
      <c r="AL82" s="28"/>
      <c r="AM82" s="28"/>
      <c r="AN82" s="28"/>
      <c r="AO82" s="28"/>
      <c r="AP82" s="28"/>
      <c r="AQ82" s="28"/>
      <c r="AR82" s="28"/>
      <c r="AS82" s="28"/>
      <c r="AT82" s="28"/>
      <c r="AU82" s="28"/>
      <c r="AV82" s="28"/>
      <c r="BA82" s="7"/>
      <c r="BB82" s="7"/>
      <c r="BC82" s="27"/>
      <c r="BD82" s="27"/>
      <c r="BE82" s="27"/>
      <c r="BL82" s="27"/>
      <c r="BM82" s="27"/>
      <c r="BN82" s="27"/>
      <c r="BO82" s="27"/>
    </row>
    <row r="83" spans="1:67" ht="15" customHeight="1">
      <c r="A83" s="1"/>
      <c r="T83" s="32"/>
      <c r="U83" s="28"/>
      <c r="AJ83" s="816" t="s">
        <v>49</v>
      </c>
      <c r="AK83" s="817"/>
      <c r="AL83" s="817"/>
      <c r="AM83" s="817"/>
      <c r="AN83" s="817"/>
      <c r="AO83" s="818"/>
      <c r="AP83" s="816" t="s">
        <v>51</v>
      </c>
      <c r="AQ83" s="817"/>
      <c r="AR83" s="817"/>
      <c r="AS83" s="817"/>
      <c r="AT83" s="817"/>
      <c r="AU83" s="818"/>
      <c r="AV83" s="816" t="s">
        <v>50</v>
      </c>
      <c r="AW83" s="817"/>
      <c r="AX83" s="817"/>
      <c r="AY83" s="817"/>
      <c r="AZ83" s="817"/>
      <c r="BA83" s="818"/>
      <c r="BB83" s="7"/>
      <c r="BC83" s="27"/>
      <c r="BD83" s="27"/>
      <c r="BE83" s="27"/>
      <c r="BL83" s="27"/>
      <c r="BM83" s="27"/>
      <c r="BN83" s="27"/>
      <c r="BO83" s="27"/>
    </row>
    <row r="84" spans="1:67" ht="15" customHeight="1">
      <c r="A84" s="1"/>
      <c r="AJ84" s="619" t="s">
        <v>52</v>
      </c>
      <c r="AK84" s="619"/>
      <c r="AL84" s="619"/>
      <c r="AM84" s="619"/>
      <c r="AN84" s="619"/>
      <c r="AO84" s="619"/>
      <c r="AP84" s="620" t="s">
        <v>54</v>
      </c>
      <c r="AQ84" s="620"/>
      <c r="AR84" s="620"/>
      <c r="AS84" s="620"/>
      <c r="AT84" s="620"/>
      <c r="AU84" s="620"/>
      <c r="AV84" s="620" t="s">
        <v>53</v>
      </c>
      <c r="AW84" s="620"/>
      <c r="AX84" s="620"/>
      <c r="AY84" s="620"/>
      <c r="AZ84" s="620"/>
      <c r="BA84" s="620"/>
      <c r="BB84" s="7"/>
      <c r="BC84" s="27"/>
      <c r="BD84" s="27"/>
      <c r="BE84" s="27"/>
      <c r="BF84" s="27"/>
      <c r="BG84" s="27"/>
      <c r="BH84" s="27"/>
      <c r="BI84" s="27"/>
      <c r="BJ84" s="27"/>
      <c r="BK84" s="27"/>
      <c r="BL84" s="27"/>
      <c r="BM84" s="27"/>
      <c r="BN84" s="27"/>
      <c r="BO84" s="27"/>
    </row>
    <row r="85" spans="1:67" ht="20.100000000000001" customHeight="1">
      <c r="A85" s="1"/>
      <c r="AN85" s="28"/>
      <c r="AO85" s="28"/>
      <c r="AP85" s="28"/>
      <c r="AQ85" s="28"/>
      <c r="AR85" s="28"/>
      <c r="AS85" s="28"/>
      <c r="AT85" s="28"/>
      <c r="AU85" s="28"/>
      <c r="AV85" s="28"/>
      <c r="AZ85" s="611" t="s">
        <v>181</v>
      </c>
      <c r="BA85" s="611"/>
      <c r="BB85" s="611"/>
      <c r="BC85" s="27"/>
      <c r="BD85" s="27"/>
      <c r="BE85" s="27"/>
      <c r="BF85" s="27"/>
      <c r="BG85" s="27"/>
      <c r="BH85" s="27"/>
      <c r="BI85" s="27"/>
      <c r="BJ85" s="27"/>
      <c r="BK85" s="27"/>
      <c r="BL85" s="27"/>
      <c r="BM85" s="27"/>
      <c r="BN85" s="27"/>
      <c r="BO85" s="27"/>
    </row>
    <row r="86" spans="1:67" ht="20.100000000000001" customHeight="1">
      <c r="A86" s="1"/>
      <c r="B86" s="1087" t="s">
        <v>165</v>
      </c>
      <c r="C86" s="1087"/>
      <c r="D86" s="1087"/>
      <c r="E86" s="1087"/>
      <c r="F86" s="1087"/>
      <c r="G86" s="1087"/>
      <c r="H86" s="1087" t="s">
        <v>166</v>
      </c>
      <c r="I86" s="1087"/>
      <c r="J86" s="1087"/>
      <c r="K86" s="1087"/>
      <c r="L86" s="1087"/>
      <c r="M86" s="1087"/>
      <c r="N86" s="1087" t="s">
        <v>167</v>
      </c>
      <c r="O86" s="1087"/>
      <c r="P86" s="1087"/>
      <c r="Q86" s="1087"/>
      <c r="R86" s="1087"/>
      <c r="S86" s="1087"/>
      <c r="T86" s="1087" t="s">
        <v>168</v>
      </c>
      <c r="U86" s="1087"/>
      <c r="V86" s="1087"/>
      <c r="W86" s="1087"/>
      <c r="X86" s="1087"/>
      <c r="Y86" s="1087"/>
      <c r="AS86" s="1088"/>
      <c r="AT86" s="1088"/>
      <c r="AU86" s="1088"/>
      <c r="AV86" s="1088"/>
      <c r="AW86" s="1088"/>
      <c r="AX86" s="1088"/>
      <c r="BB86" s="7"/>
      <c r="BC86" s="27"/>
      <c r="BD86" s="27"/>
      <c r="BE86" s="27"/>
      <c r="BF86" s="27"/>
      <c r="BG86" s="27"/>
      <c r="BH86" s="27"/>
      <c r="BI86" s="27"/>
      <c r="BJ86" s="27"/>
      <c r="BK86" s="27"/>
      <c r="BL86" s="27"/>
      <c r="BM86" s="27"/>
      <c r="BN86" s="27"/>
      <c r="BO86" s="27"/>
    </row>
    <row r="87" spans="1:67" ht="20.100000000000001" customHeight="1">
      <c r="A87" s="1"/>
      <c r="B87" s="1089" t="str">
        <f>'①基本情報・異動情報（学生入力用）'!G26</f>
        <v>エラー：未入力項目があります。必要項目を全て入力してください。</v>
      </c>
      <c r="C87" s="1089"/>
      <c r="D87" s="1089"/>
      <c r="E87" s="1089"/>
      <c r="F87" s="1089"/>
      <c r="G87" s="1089"/>
      <c r="H87" s="1089" t="str">
        <f>'①基本情報・異動情報（学生入力用）'!Z26</f>
        <v>エラー：未入力項目があります。必要項目を全て入力してください。</v>
      </c>
      <c r="I87" s="1089"/>
      <c r="J87" s="1089"/>
      <c r="K87" s="1089"/>
      <c r="L87" s="1089"/>
      <c r="M87" s="1089"/>
      <c r="N87" s="1089" t="str">
        <f>'②異動情報・学校情報・未振込情報（学校入力用）'!AO17</f>
        <v>エラー：未入力項目があります。必要項目を全て入力してください。</v>
      </c>
      <c r="O87" s="1089"/>
      <c r="P87" s="1089"/>
      <c r="Q87" s="1089"/>
      <c r="R87" s="1089"/>
      <c r="S87" s="1089"/>
      <c r="T87" s="1089" t="str">
        <f>'②異動情報・学校情報・未振込情報（学校入力用）'!AO46</f>
        <v>エラー：未入力項目があります。必要項目を全て入力してください。</v>
      </c>
      <c r="U87" s="1089"/>
      <c r="V87" s="1089"/>
      <c r="W87" s="1089"/>
      <c r="X87" s="1089"/>
      <c r="Y87" s="1089"/>
      <c r="AS87" s="1088"/>
      <c r="AT87" s="1088"/>
      <c r="AU87" s="1088"/>
      <c r="AV87" s="1088"/>
      <c r="AW87" s="1088"/>
      <c r="AX87" s="1088"/>
      <c r="BB87" s="7"/>
      <c r="BC87" s="27"/>
    </row>
    <row r="88" spans="1:67" ht="20.100000000000001" customHeight="1">
      <c r="A88" s="1"/>
      <c r="B88" s="1089"/>
      <c r="C88" s="1089"/>
      <c r="D88" s="1089"/>
      <c r="E88" s="1089"/>
      <c r="F88" s="1089"/>
      <c r="G88" s="1089"/>
      <c r="H88" s="1089"/>
      <c r="I88" s="1089"/>
      <c r="J88" s="1089"/>
      <c r="K88" s="1089"/>
      <c r="L88" s="1089"/>
      <c r="M88" s="1089"/>
      <c r="N88" s="1089"/>
      <c r="O88" s="1089"/>
      <c r="P88" s="1089"/>
      <c r="Q88" s="1089"/>
      <c r="R88" s="1089"/>
      <c r="S88" s="1089"/>
      <c r="T88" s="1089"/>
      <c r="U88" s="1089"/>
      <c r="V88" s="1089"/>
      <c r="W88" s="1089"/>
      <c r="X88" s="1089"/>
      <c r="Y88" s="1089"/>
      <c r="AS88" s="1088"/>
      <c r="AT88" s="1088"/>
      <c r="AU88" s="1088"/>
      <c r="AV88" s="1088"/>
      <c r="AW88" s="1088"/>
      <c r="AX88" s="1088"/>
      <c r="BB88" s="7"/>
      <c r="BC88" s="27"/>
    </row>
    <row r="89" spans="1:67" ht="20.100000000000001" customHeight="1" thickBot="1">
      <c r="A89" s="1"/>
      <c r="B89" s="1089"/>
      <c r="C89" s="1089"/>
      <c r="D89" s="1089"/>
      <c r="E89" s="1089"/>
      <c r="F89" s="1089"/>
      <c r="G89" s="1089"/>
      <c r="H89" s="1089"/>
      <c r="I89" s="1089"/>
      <c r="J89" s="1089"/>
      <c r="K89" s="1089"/>
      <c r="L89" s="1089"/>
      <c r="M89" s="1089"/>
      <c r="N89" s="1089"/>
      <c r="O89" s="1089"/>
      <c r="P89" s="1089"/>
      <c r="Q89" s="1089"/>
      <c r="R89" s="1089"/>
      <c r="S89" s="1089"/>
      <c r="T89" s="1089"/>
      <c r="U89" s="1089"/>
      <c r="V89" s="1089"/>
      <c r="W89" s="1089"/>
      <c r="X89" s="1089"/>
      <c r="Y89" s="1089"/>
      <c r="AS89" s="1088"/>
      <c r="AT89" s="1088"/>
      <c r="AU89" s="1088"/>
      <c r="AV89" s="1088"/>
      <c r="AW89" s="1088"/>
      <c r="AX89" s="1088"/>
      <c r="BB89" s="7"/>
      <c r="BC89" s="27"/>
    </row>
    <row r="90" spans="1:67" ht="20.100000000000001" customHeight="1" thickBot="1">
      <c r="A90" s="1"/>
      <c r="B90" s="1077">
        <f>IF(B87="エラー：未入力項目があります。必要項目を全て入力してください。",1,0)</f>
        <v>1</v>
      </c>
      <c r="C90" s="1077"/>
      <c r="D90" s="1077"/>
      <c r="E90" s="1077"/>
      <c r="F90" s="1077"/>
      <c r="G90" s="1077"/>
      <c r="H90" s="1077">
        <f>IF(H87="エラー：未入力項目があります。必要項目を全て入力してください。",1,0)</f>
        <v>1</v>
      </c>
      <c r="I90" s="1077"/>
      <c r="J90" s="1077"/>
      <c r="K90" s="1077"/>
      <c r="L90" s="1077"/>
      <c r="M90" s="1077"/>
      <c r="N90" s="1077">
        <f>IF('①基本情報・異動情報（学生入力用）'!Z5="辞退（本人都合）",0,IF(N87="エラー：未入力項目があります。必要項目を全て入力してください。",1,0))</f>
        <v>1</v>
      </c>
      <c r="O90" s="1077"/>
      <c r="P90" s="1077"/>
      <c r="Q90" s="1077"/>
      <c r="R90" s="1077"/>
      <c r="S90" s="1077"/>
      <c r="T90" s="1077">
        <f>IF('①基本情報・異動情報（学生入力用）'!Z5="辞退（本人都合）",0,IF(T87="エラー：未入力項目があります。必要項目を全て入力してください。",1,0))</f>
        <v>1</v>
      </c>
      <c r="U90" s="1077"/>
      <c r="V90" s="1077"/>
      <c r="W90" s="1077"/>
      <c r="X90" s="1077"/>
      <c r="Y90" s="1077"/>
      <c r="AW90" s="1078">
        <f>SUM(B90:AR90)</f>
        <v>4</v>
      </c>
      <c r="AX90" s="1079"/>
      <c r="AY90" s="1079"/>
      <c r="AZ90" s="1079"/>
      <c r="BA90" s="1079"/>
      <c r="BB90" s="1080"/>
      <c r="BC90" s="27"/>
    </row>
    <row r="91" spans="1:67" ht="20.100000000000001" customHeight="1">
      <c r="A91" s="1"/>
      <c r="AN91" s="28"/>
      <c r="AO91" s="28"/>
      <c r="AP91" s="28"/>
      <c r="AQ91" s="28"/>
      <c r="AR91" s="28"/>
      <c r="AS91" s="28"/>
      <c r="AT91" s="28"/>
      <c r="AU91" s="28"/>
      <c r="AV91" s="28"/>
      <c r="BA91" s="7"/>
      <c r="BB91" s="7"/>
      <c r="BC91" s="27"/>
      <c r="BD91" s="27"/>
      <c r="BE91" s="27"/>
      <c r="BF91" s="27"/>
      <c r="BG91" s="27"/>
      <c r="BH91" s="27"/>
      <c r="BI91" s="27"/>
      <c r="BJ91" s="27"/>
      <c r="BK91" s="27"/>
      <c r="BL91" s="27"/>
      <c r="BM91" s="27"/>
      <c r="BN91" s="27"/>
      <c r="BO91" s="27"/>
    </row>
    <row r="92" spans="1:67" ht="20.100000000000001" customHeight="1">
      <c r="A92" s="1"/>
      <c r="AN92" s="28"/>
      <c r="AO92" s="28"/>
      <c r="AP92" s="28"/>
      <c r="AQ92" s="28"/>
      <c r="AR92" s="28"/>
      <c r="AS92" s="28"/>
      <c r="AT92" s="28"/>
      <c r="AU92" s="28"/>
      <c r="AV92" s="28"/>
      <c r="BA92" s="7"/>
      <c r="BB92" s="7"/>
      <c r="BC92" s="27"/>
      <c r="BD92" s="27"/>
      <c r="BE92" s="27"/>
      <c r="BF92" s="27"/>
      <c r="BG92" s="27"/>
      <c r="BH92" s="27"/>
      <c r="BI92" s="27"/>
      <c r="BJ92" s="27"/>
      <c r="BK92" s="27"/>
      <c r="BL92" s="27"/>
      <c r="BM92" s="27"/>
      <c r="BN92" s="27"/>
      <c r="BO92" s="27"/>
    </row>
    <row r="93" spans="1:67" ht="20.100000000000001" customHeight="1">
      <c r="A93" s="1"/>
      <c r="B93" s="59"/>
      <c r="C93" s="60"/>
      <c r="D93" s="60"/>
      <c r="E93" s="60"/>
      <c r="F93" s="28"/>
      <c r="G93" s="28"/>
      <c r="H93" s="28"/>
      <c r="I93" s="28"/>
      <c r="J93" s="28"/>
      <c r="K93" s="28"/>
      <c r="L93" s="28"/>
      <c r="M93" s="28"/>
      <c r="N93" s="61"/>
      <c r="O93" s="28"/>
      <c r="P93" s="28"/>
      <c r="Q93" s="28"/>
      <c r="R93" s="28"/>
      <c r="S93" s="28"/>
      <c r="T93" s="28"/>
      <c r="U93" s="28"/>
      <c r="V93" s="28"/>
      <c r="W93" s="28"/>
      <c r="X93" s="28"/>
      <c r="Y93" s="28"/>
      <c r="Z93" s="29"/>
      <c r="AA93" s="29"/>
      <c r="AB93" s="29"/>
      <c r="AC93" s="28"/>
      <c r="AD93" s="28"/>
      <c r="AE93" s="28"/>
      <c r="AF93" s="28"/>
      <c r="AG93" s="28"/>
      <c r="AH93" s="28"/>
      <c r="AI93" s="28"/>
      <c r="AJ93" s="28"/>
      <c r="AK93" s="28"/>
      <c r="AL93" s="28"/>
      <c r="AM93" s="28"/>
      <c r="AN93" s="28"/>
      <c r="AO93" s="28"/>
      <c r="AP93" s="28"/>
      <c r="AQ93" s="28"/>
      <c r="AR93" s="28"/>
      <c r="AS93" s="28"/>
      <c r="AT93" s="28"/>
      <c r="AU93" s="28"/>
      <c r="AV93" s="28"/>
      <c r="BA93" s="7"/>
      <c r="BB93" s="7"/>
      <c r="BC93" s="27"/>
      <c r="BD93" s="27"/>
      <c r="BE93" s="27"/>
      <c r="BF93" s="27"/>
      <c r="BG93" s="27"/>
      <c r="BH93" s="27"/>
      <c r="BI93" s="27"/>
      <c r="BJ93" s="27"/>
      <c r="BK93" s="27"/>
      <c r="BL93" s="27"/>
      <c r="BM93" s="27"/>
      <c r="BN93" s="27"/>
      <c r="BO93" s="27"/>
    </row>
    <row r="94" spans="1:67" ht="20.100000000000001" customHeight="1">
      <c r="A94" s="1"/>
      <c r="B94" s="67"/>
      <c r="C94" s="67"/>
      <c r="D94" s="67"/>
      <c r="AW94" s="2"/>
      <c r="AX94" s="67"/>
      <c r="AY94" s="67"/>
      <c r="AZ94" s="67"/>
      <c r="BA94" s="67"/>
      <c r="BB94" s="2"/>
      <c r="BN94" s="27"/>
      <c r="BO94" s="27"/>
    </row>
    <row r="95" spans="1:67" ht="20.100000000000001" customHeight="1">
      <c r="A95" s="1"/>
      <c r="B95" s="1"/>
      <c r="C95" s="1"/>
      <c r="D95" s="1"/>
      <c r="AW95" s="2"/>
      <c r="AX95" s="2"/>
      <c r="AY95" s="2"/>
      <c r="AZ95" s="2"/>
      <c r="BA95" s="2"/>
      <c r="BB95" s="2"/>
      <c r="BN95" s="27"/>
      <c r="BO95" s="27"/>
    </row>
    <row r="96" spans="1:67" ht="20.100000000000001" customHeight="1">
      <c r="A96" s="1"/>
      <c r="B96" s="85"/>
      <c r="C96" s="1"/>
      <c r="D96" s="1"/>
      <c r="AW96" s="2"/>
    </row>
    <row r="97" spans="1:67" ht="20.100000000000001" customHeight="1">
      <c r="A97" s="1"/>
      <c r="AW97" s="2"/>
      <c r="AX97" s="2"/>
    </row>
    <row r="98" spans="1:67" ht="15" customHeight="1">
      <c r="B98" s="759"/>
      <c r="C98" s="759"/>
      <c r="D98" s="759"/>
      <c r="E98" s="759"/>
      <c r="F98" s="759"/>
      <c r="G98" s="759"/>
      <c r="H98" s="759"/>
      <c r="I98" s="759"/>
      <c r="J98" s="759"/>
      <c r="K98" s="759"/>
      <c r="L98" s="759"/>
      <c r="M98" s="759"/>
      <c r="N98" s="759"/>
      <c r="O98" s="759"/>
      <c r="P98" s="759"/>
      <c r="Q98" s="759"/>
      <c r="R98" s="759"/>
      <c r="S98" s="759"/>
      <c r="T98" s="759"/>
      <c r="U98" s="759"/>
      <c r="V98" s="759"/>
      <c r="W98" s="759"/>
      <c r="X98" s="759"/>
      <c r="Y98" s="759"/>
      <c r="Z98" s="759"/>
      <c r="AA98" s="759"/>
      <c r="AB98" s="759"/>
      <c r="AC98" s="759"/>
      <c r="AD98" s="759"/>
      <c r="AE98" s="759"/>
      <c r="AF98" s="759"/>
      <c r="AG98" s="759"/>
      <c r="AH98" s="759"/>
      <c r="AI98" s="759"/>
      <c r="AJ98" s="759"/>
      <c r="AK98" s="759"/>
      <c r="AL98" s="759"/>
      <c r="AM98" s="759"/>
      <c r="AN98" s="759"/>
      <c r="AO98" s="759"/>
      <c r="AP98" s="759"/>
      <c r="AQ98" s="759"/>
      <c r="AR98" s="759"/>
      <c r="AS98" s="759"/>
      <c r="AT98" s="759"/>
      <c r="AU98" s="759"/>
      <c r="AV98" s="759"/>
      <c r="AW98" s="759"/>
      <c r="AX98" s="759"/>
      <c r="AY98" s="759"/>
      <c r="AZ98" s="759"/>
      <c r="BA98" s="759"/>
    </row>
    <row r="99" spans="1:67" ht="15" customHeight="1">
      <c r="A99" s="1"/>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row>
    <row r="100" spans="1:67" ht="15" customHeight="1">
      <c r="A100" s="1"/>
      <c r="B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row>
    <row r="101" spans="1:67" ht="15" customHeight="1">
      <c r="A101" s="1"/>
      <c r="B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row>
    <row r="102" spans="1:67" ht="15" customHeight="1">
      <c r="A102" s="1"/>
      <c r="B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row>
    <row r="103" spans="1:67" ht="15" customHeight="1">
      <c r="A103" s="1"/>
      <c r="B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row>
    <row r="104" spans="1:67" ht="15" customHeight="1">
      <c r="A104" s="1"/>
      <c r="B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row>
    <row r="105" spans="1:67" ht="15" customHeight="1">
      <c r="A105" s="1"/>
      <c r="B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row>
    <row r="106" spans="1:67" ht="15" customHeight="1">
      <c r="A106" s="1"/>
      <c r="B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row>
    <row r="107" spans="1:67" ht="15" customHeight="1">
      <c r="A107" s="1"/>
      <c r="B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row>
    <row r="108" spans="1:67" ht="15" customHeight="1">
      <c r="A108" s="1"/>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c r="AP108" s="85"/>
      <c r="AQ108" s="85"/>
      <c r="AR108" s="85"/>
      <c r="AS108" s="85"/>
      <c r="AT108" s="85"/>
      <c r="AU108" s="85"/>
      <c r="AV108" s="85"/>
    </row>
    <row r="109" spans="1:67" ht="15" customHeight="1">
      <c r="A109" s="1"/>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row>
    <row r="110" spans="1:67" s="1" customFormat="1" ht="15" customHeight="1">
      <c r="B110" s="85"/>
      <c r="C110" s="85"/>
      <c r="D110" s="85"/>
      <c r="E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c r="AT110" s="85"/>
      <c r="AU110" s="85"/>
      <c r="AV110" s="85"/>
      <c r="BC110" s="2"/>
      <c r="BD110" s="2"/>
      <c r="BE110" s="2"/>
      <c r="BF110" s="2"/>
      <c r="BG110" s="2"/>
      <c r="BH110" s="2"/>
      <c r="BI110" s="2"/>
      <c r="BJ110" s="2"/>
      <c r="BK110" s="2"/>
      <c r="BL110" s="2"/>
      <c r="BM110" s="2"/>
      <c r="BN110" s="2"/>
      <c r="BO110" s="2"/>
    </row>
    <row r="111" spans="1:67" s="1" customFormat="1" ht="15" customHeight="1">
      <c r="B111" s="85"/>
      <c r="C111" s="85"/>
      <c r="D111" s="85"/>
      <c r="E111" s="85"/>
      <c r="X111" s="85"/>
      <c r="Y111" s="85"/>
      <c r="Z111" s="85"/>
      <c r="AA111" s="85"/>
      <c r="AB111" s="85"/>
      <c r="AC111" s="85"/>
      <c r="AD111" s="85"/>
      <c r="AE111" s="85"/>
      <c r="AF111" s="85"/>
      <c r="AG111" s="85"/>
      <c r="AH111" s="85"/>
      <c r="AI111" s="85"/>
      <c r="AJ111" s="85"/>
      <c r="AK111" s="85"/>
      <c r="AL111" s="85"/>
      <c r="AM111" s="85"/>
      <c r="AN111" s="85"/>
      <c r="AO111" s="85"/>
      <c r="AP111" s="85"/>
      <c r="AQ111" s="85"/>
      <c r="AR111" s="85"/>
      <c r="AS111" s="85"/>
      <c r="AT111" s="85"/>
      <c r="AU111" s="85"/>
      <c r="AV111" s="85"/>
      <c r="BC111" s="2"/>
      <c r="BD111" s="2"/>
      <c r="BE111" s="2"/>
      <c r="BF111" s="2"/>
      <c r="BG111" s="2"/>
      <c r="BH111" s="2"/>
      <c r="BI111" s="2"/>
      <c r="BJ111" s="2"/>
      <c r="BK111" s="2"/>
      <c r="BL111" s="2"/>
      <c r="BM111" s="2"/>
      <c r="BN111" s="2"/>
      <c r="BO111" s="2"/>
    </row>
    <row r="112" spans="1:67" s="1" customFormat="1" ht="15" customHeight="1">
      <c r="B112" s="85"/>
      <c r="C112" s="85"/>
      <c r="D112" s="85"/>
      <c r="E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BC112" s="2"/>
      <c r="BD112" s="2"/>
      <c r="BE112" s="2"/>
      <c r="BF112" s="2"/>
      <c r="BG112" s="2"/>
      <c r="BH112" s="2"/>
      <c r="BI112" s="2"/>
      <c r="BJ112" s="2"/>
      <c r="BK112" s="2"/>
      <c r="BL112" s="2"/>
      <c r="BM112" s="2"/>
      <c r="BN112" s="2"/>
      <c r="BO112" s="2"/>
    </row>
    <row r="113" spans="1:67" s="1" customFormat="1" ht="15" customHeight="1">
      <c r="B113" s="85"/>
      <c r="C113" s="85"/>
      <c r="D113" s="85"/>
      <c r="E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BC113" s="2"/>
      <c r="BD113" s="2"/>
      <c r="BE113" s="2"/>
      <c r="BF113" s="2"/>
      <c r="BG113" s="2"/>
      <c r="BH113" s="2"/>
      <c r="BI113" s="2"/>
      <c r="BJ113" s="2"/>
      <c r="BK113" s="2"/>
      <c r="BL113" s="2"/>
      <c r="BM113" s="2"/>
      <c r="BN113" s="2"/>
      <c r="BO113" s="2"/>
    </row>
    <row r="114" spans="1:67" s="1" customFormat="1" ht="15" customHeight="1">
      <c r="B114" s="85"/>
      <c r="C114" s="85"/>
      <c r="D114" s="85"/>
      <c r="E114" s="85"/>
      <c r="X114" s="85"/>
      <c r="Y114" s="85"/>
      <c r="Z114" s="85"/>
      <c r="AA114" s="85"/>
      <c r="AB114" s="85"/>
      <c r="AC114" s="85"/>
      <c r="AD114" s="85"/>
      <c r="AE114" s="85"/>
      <c r="AF114" s="85"/>
      <c r="AG114" s="85"/>
      <c r="AH114" s="85"/>
      <c r="AI114" s="85"/>
      <c r="AJ114" s="85"/>
      <c r="AK114" s="85"/>
      <c r="AL114" s="85"/>
      <c r="AM114" s="85"/>
      <c r="AN114" s="85"/>
      <c r="AO114" s="85"/>
      <c r="AP114" s="85"/>
      <c r="AQ114" s="85"/>
      <c r="AR114" s="85"/>
      <c r="AS114" s="85"/>
      <c r="AT114" s="85"/>
      <c r="AU114" s="85"/>
      <c r="AV114" s="85"/>
      <c r="BC114" s="2"/>
      <c r="BD114" s="2"/>
      <c r="BE114" s="2"/>
      <c r="BF114" s="2"/>
      <c r="BG114" s="2"/>
      <c r="BH114" s="2"/>
      <c r="BI114" s="2"/>
      <c r="BJ114" s="2"/>
      <c r="BK114" s="2"/>
      <c r="BL114" s="2"/>
      <c r="BM114" s="2"/>
      <c r="BN114" s="2"/>
      <c r="BO114" s="2"/>
    </row>
    <row r="115" spans="1:67" s="1" customFormat="1" ht="15" customHeight="1">
      <c r="B115" s="85"/>
      <c r="C115" s="85"/>
      <c r="D115" s="85"/>
      <c r="E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BC115" s="2"/>
      <c r="BD115" s="2"/>
      <c r="BE115" s="2"/>
      <c r="BF115" s="2"/>
      <c r="BG115" s="2"/>
      <c r="BH115" s="2"/>
      <c r="BI115" s="2"/>
      <c r="BJ115" s="2"/>
      <c r="BK115" s="2"/>
      <c r="BL115" s="2"/>
      <c r="BM115" s="2"/>
      <c r="BN115" s="2"/>
      <c r="BO115" s="2"/>
    </row>
    <row r="116" spans="1:67" s="1" customFormat="1" ht="15" customHeight="1">
      <c r="B116" s="85"/>
      <c r="C116" s="85"/>
      <c r="D116" s="85"/>
      <c r="E116" s="85"/>
      <c r="X116" s="85"/>
      <c r="Y116" s="85"/>
      <c r="Z116" s="85"/>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BC116" s="2"/>
      <c r="BD116" s="2"/>
      <c r="BE116" s="2"/>
      <c r="BF116" s="2"/>
      <c r="BG116" s="2"/>
      <c r="BH116" s="2"/>
      <c r="BI116" s="2"/>
      <c r="BJ116" s="2"/>
      <c r="BK116" s="2"/>
      <c r="BL116" s="2"/>
      <c r="BM116" s="2"/>
      <c r="BN116" s="2"/>
      <c r="BO116" s="2"/>
    </row>
    <row r="117" spans="1:67" s="1" customFormat="1" ht="15" customHeight="1">
      <c r="B117" s="85"/>
      <c r="C117" s="85"/>
      <c r="D117" s="85"/>
      <c r="E117" s="85"/>
      <c r="X117" s="85"/>
      <c r="Y117" s="85"/>
      <c r="Z117" s="85"/>
      <c r="AA117" s="85"/>
      <c r="AB117" s="85"/>
      <c r="AC117" s="85"/>
      <c r="AD117" s="85"/>
      <c r="AE117" s="85"/>
      <c r="AF117" s="85"/>
      <c r="AG117" s="85"/>
      <c r="AH117" s="85"/>
      <c r="AI117" s="85"/>
      <c r="AJ117" s="85"/>
      <c r="AK117" s="85"/>
      <c r="AL117" s="85"/>
      <c r="AM117" s="85"/>
      <c r="AN117" s="85"/>
      <c r="AO117" s="85"/>
      <c r="AP117" s="85"/>
      <c r="AQ117" s="85"/>
      <c r="AR117" s="85"/>
      <c r="AS117" s="85"/>
      <c r="AT117" s="85"/>
      <c r="AU117" s="85"/>
      <c r="AV117" s="85"/>
      <c r="BC117" s="2"/>
      <c r="BD117" s="2"/>
      <c r="BE117" s="2"/>
      <c r="BF117" s="2"/>
      <c r="BG117" s="2"/>
      <c r="BH117" s="2"/>
      <c r="BI117" s="2"/>
      <c r="BJ117" s="2"/>
      <c r="BK117" s="2"/>
      <c r="BL117" s="2"/>
      <c r="BM117" s="2"/>
      <c r="BN117" s="2"/>
      <c r="BO117" s="2"/>
    </row>
    <row r="118" spans="1:67" s="1" customFormat="1" ht="15" customHeight="1">
      <c r="B118" s="85"/>
      <c r="C118" s="85"/>
      <c r="D118" s="85"/>
      <c r="E118" s="85"/>
      <c r="X118" s="85"/>
      <c r="Y118" s="85"/>
      <c r="Z118" s="85"/>
      <c r="AA118" s="85"/>
      <c r="AB118" s="85"/>
      <c r="AC118" s="85"/>
      <c r="AD118" s="85"/>
      <c r="AE118" s="85"/>
      <c r="AF118" s="85"/>
      <c r="AG118" s="85"/>
      <c r="AH118" s="85"/>
      <c r="AI118" s="85"/>
      <c r="AJ118" s="85"/>
      <c r="AK118" s="85"/>
      <c r="AL118" s="85"/>
      <c r="AM118" s="85"/>
      <c r="AN118" s="85"/>
      <c r="AO118" s="85"/>
      <c r="AP118" s="85"/>
      <c r="AQ118" s="85"/>
      <c r="AR118" s="85"/>
      <c r="AS118" s="85"/>
      <c r="AT118" s="85"/>
      <c r="AU118" s="85"/>
      <c r="AV118" s="85"/>
      <c r="BC118" s="2"/>
      <c r="BD118" s="2"/>
      <c r="BE118" s="2"/>
      <c r="BF118" s="2"/>
      <c r="BG118" s="2"/>
      <c r="BH118" s="2"/>
      <c r="BI118" s="2"/>
      <c r="BJ118" s="2"/>
      <c r="BK118" s="2"/>
      <c r="BL118" s="2"/>
      <c r="BM118" s="2"/>
      <c r="BN118" s="2"/>
      <c r="BO118" s="2"/>
    </row>
    <row r="119" spans="1:67" s="1" customFormat="1" ht="15" customHeight="1">
      <c r="B119" s="85"/>
      <c r="C119" s="85"/>
      <c r="D119" s="85"/>
      <c r="E119" s="85"/>
      <c r="X119" s="85"/>
      <c r="Y119" s="85"/>
      <c r="Z119" s="85"/>
      <c r="AA119" s="85"/>
      <c r="AB119" s="85"/>
      <c r="AC119" s="85"/>
      <c r="AD119" s="85"/>
      <c r="AE119" s="85"/>
      <c r="AF119" s="85"/>
      <c r="AG119" s="85"/>
      <c r="AH119" s="85"/>
      <c r="AI119" s="85"/>
      <c r="AJ119" s="85"/>
      <c r="AK119" s="85"/>
      <c r="AL119" s="85"/>
      <c r="AM119" s="85"/>
      <c r="AN119" s="85"/>
      <c r="AO119" s="85"/>
      <c r="AP119" s="85"/>
      <c r="AQ119" s="85"/>
      <c r="AR119" s="85"/>
      <c r="AS119" s="85"/>
      <c r="AT119" s="85"/>
      <c r="AU119" s="85"/>
      <c r="AV119" s="85"/>
      <c r="BC119" s="2"/>
      <c r="BD119" s="2"/>
      <c r="BE119" s="2"/>
      <c r="BF119" s="2"/>
      <c r="BG119" s="2"/>
      <c r="BH119" s="2"/>
      <c r="BI119" s="2"/>
      <c r="BJ119" s="2"/>
      <c r="BK119" s="2"/>
      <c r="BL119" s="2"/>
      <c r="BM119" s="2"/>
      <c r="BN119" s="2"/>
      <c r="BO119" s="2"/>
    </row>
    <row r="120" spans="1:67" s="1" customFormat="1" ht="15" customHeight="1">
      <c r="B120" s="85"/>
      <c r="C120" s="85"/>
      <c r="D120" s="85"/>
      <c r="E120" s="85"/>
      <c r="X120" s="85"/>
      <c r="Y120" s="85"/>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BC120" s="2"/>
      <c r="BD120" s="2"/>
      <c r="BE120" s="2"/>
      <c r="BF120" s="2"/>
      <c r="BG120" s="2"/>
      <c r="BH120" s="2"/>
      <c r="BI120" s="2"/>
      <c r="BJ120" s="2"/>
      <c r="BK120" s="2"/>
      <c r="BL120" s="2"/>
      <c r="BM120" s="2"/>
      <c r="BN120" s="2"/>
      <c r="BO120" s="2"/>
    </row>
    <row r="121" spans="1:67" s="1" customFormat="1" ht="15" customHeight="1">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BC121" s="2"/>
      <c r="BD121" s="2"/>
      <c r="BE121" s="2"/>
      <c r="BF121" s="2"/>
      <c r="BG121" s="2"/>
      <c r="BH121" s="2"/>
      <c r="BI121" s="2"/>
      <c r="BJ121" s="2"/>
      <c r="BK121" s="2"/>
      <c r="BL121" s="2"/>
      <c r="BM121" s="2"/>
      <c r="BN121" s="2"/>
      <c r="BO121" s="2"/>
    </row>
    <row r="122" spans="1:67" s="1" customFormat="1" ht="15" customHeight="1">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5"/>
      <c r="AS122" s="85"/>
      <c r="AT122" s="85"/>
      <c r="AU122" s="85"/>
      <c r="AV122" s="85"/>
      <c r="BC122" s="2"/>
      <c r="BD122" s="2"/>
      <c r="BE122" s="2"/>
      <c r="BF122" s="2"/>
      <c r="BG122" s="2"/>
      <c r="BH122" s="2"/>
      <c r="BI122" s="2"/>
      <c r="BJ122" s="2"/>
      <c r="BK122" s="2"/>
      <c r="BL122" s="2"/>
      <c r="BM122" s="2"/>
      <c r="BN122" s="2"/>
      <c r="BO122" s="2"/>
    </row>
    <row r="123" spans="1:67" s="1" customFormat="1" ht="15" customHeight="1">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BC123" s="2"/>
      <c r="BD123" s="2"/>
      <c r="BE123" s="2"/>
      <c r="BF123" s="2"/>
      <c r="BG123" s="2"/>
      <c r="BH123" s="2"/>
      <c r="BI123" s="2"/>
      <c r="BJ123" s="2"/>
      <c r="BK123" s="2"/>
      <c r="BL123" s="2"/>
      <c r="BM123" s="2"/>
      <c r="BN123" s="2"/>
      <c r="BO123" s="2"/>
    </row>
    <row r="124" spans="1:67" s="1" customFormat="1" ht="15" customHeight="1">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BC124" s="2"/>
      <c r="BD124" s="2"/>
      <c r="BE124" s="2"/>
      <c r="BF124" s="2"/>
      <c r="BG124" s="2"/>
      <c r="BH124" s="2"/>
      <c r="BI124" s="2"/>
      <c r="BJ124" s="2"/>
      <c r="BK124" s="2"/>
      <c r="BL124" s="2"/>
      <c r="BM124" s="2"/>
      <c r="BN124" s="2"/>
      <c r="BO124" s="2"/>
    </row>
    <row r="125" spans="1:67" s="1" customFormat="1" ht="15" customHeight="1">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BC125" s="2"/>
      <c r="BD125" s="2"/>
      <c r="BE125" s="2"/>
      <c r="BF125" s="2"/>
      <c r="BG125" s="2"/>
      <c r="BH125" s="2"/>
      <c r="BI125" s="2"/>
      <c r="BJ125" s="2"/>
      <c r="BK125" s="2"/>
      <c r="BL125" s="2"/>
      <c r="BM125" s="2"/>
      <c r="BN125" s="2"/>
      <c r="BO125" s="2"/>
    </row>
    <row r="126" spans="1:67" s="1" customFormat="1" ht="15" customHeight="1">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BC126" s="2"/>
      <c r="BD126" s="2"/>
      <c r="BE126" s="2"/>
      <c r="BF126" s="2"/>
      <c r="BG126" s="2"/>
      <c r="BH126" s="2"/>
      <c r="BI126" s="2"/>
      <c r="BJ126" s="2"/>
      <c r="BK126" s="2"/>
      <c r="BL126" s="2"/>
      <c r="BM126" s="2"/>
      <c r="BN126" s="2"/>
      <c r="BO126" s="2"/>
    </row>
    <row r="127" spans="1:67" s="1" customFormat="1" ht="15" customHeight="1">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BC127" s="2"/>
      <c r="BD127" s="2"/>
      <c r="BE127" s="2"/>
      <c r="BF127" s="2"/>
      <c r="BG127" s="2"/>
      <c r="BH127" s="2"/>
      <c r="BI127" s="2"/>
      <c r="BJ127" s="2"/>
      <c r="BK127" s="2"/>
      <c r="BL127" s="2"/>
      <c r="BM127" s="2"/>
      <c r="BN127" s="2"/>
      <c r="BO127" s="2"/>
    </row>
    <row r="128" spans="1:67" s="1" customFormat="1" ht="15" customHeight="1" thickBot="1">
      <c r="A128" s="86"/>
      <c r="B128" s="760" t="s">
        <v>55</v>
      </c>
      <c r="C128" s="761"/>
      <c r="D128" s="762"/>
      <c r="E128" s="87"/>
      <c r="F128" s="88"/>
      <c r="G128" s="88"/>
      <c r="H128" s="88"/>
      <c r="I128" s="88"/>
      <c r="J128" s="88"/>
      <c r="K128" s="88"/>
      <c r="L128" s="88"/>
      <c r="M128" s="88"/>
      <c r="N128" s="88"/>
      <c r="O128" s="88"/>
      <c r="P128" s="88"/>
      <c r="Q128" s="88"/>
      <c r="R128" s="88"/>
      <c r="S128" s="88"/>
      <c r="T128" s="88"/>
      <c r="U128" s="88"/>
      <c r="V128" s="88"/>
      <c r="W128" s="89"/>
      <c r="X128" s="90"/>
      <c r="Y128" s="760" t="s">
        <v>55</v>
      </c>
      <c r="Z128" s="761"/>
      <c r="AA128" s="762"/>
      <c r="AB128" s="87"/>
      <c r="AC128" s="88"/>
      <c r="AD128" s="88"/>
      <c r="AE128" s="88"/>
      <c r="AF128" s="88"/>
      <c r="AG128" s="88"/>
      <c r="AH128" s="88"/>
      <c r="AI128" s="88"/>
      <c r="AJ128" s="88"/>
      <c r="AK128" s="88"/>
      <c r="AL128" s="88"/>
      <c r="AM128" s="88"/>
      <c r="AN128" s="88"/>
      <c r="AO128" s="88"/>
      <c r="AP128" s="88"/>
      <c r="AQ128" s="88"/>
      <c r="AR128" s="88"/>
      <c r="AS128" s="88"/>
      <c r="AT128" s="88"/>
      <c r="AU128" s="88"/>
      <c r="AV128" s="89"/>
      <c r="BC128" s="2"/>
      <c r="BD128" s="2"/>
      <c r="BE128" s="2"/>
      <c r="BF128" s="2"/>
      <c r="BG128" s="2"/>
      <c r="BH128" s="2"/>
      <c r="BI128" s="2"/>
      <c r="BJ128" s="2"/>
      <c r="BK128" s="2"/>
      <c r="BL128" s="2"/>
      <c r="BM128" s="2"/>
      <c r="BN128" s="2"/>
      <c r="BO128" s="2"/>
    </row>
    <row r="129" spans="1:67" s="1" customFormat="1" ht="15" customHeight="1" thickBot="1">
      <c r="A129" s="86"/>
      <c r="B129" s="763"/>
      <c r="C129" s="764"/>
      <c r="D129" s="765"/>
      <c r="E129" s="91"/>
      <c r="F129" s="91"/>
      <c r="G129" s="91"/>
      <c r="H129" s="91"/>
      <c r="I129" s="91"/>
      <c r="J129" s="91"/>
      <c r="K129" s="92"/>
      <c r="L129" s="93" t="s">
        <v>56</v>
      </c>
      <c r="M129" s="91"/>
      <c r="N129" s="91"/>
      <c r="O129" s="91"/>
      <c r="P129" s="91"/>
      <c r="Q129" s="91"/>
      <c r="R129" s="91"/>
      <c r="S129" s="91"/>
      <c r="T129" s="91"/>
      <c r="U129" s="91"/>
      <c r="V129" s="91"/>
      <c r="W129" s="94"/>
      <c r="X129" s="90"/>
      <c r="Y129" s="763"/>
      <c r="Z129" s="764"/>
      <c r="AA129" s="765"/>
      <c r="AB129" s="95"/>
      <c r="AC129" s="96"/>
      <c r="AD129" s="96"/>
      <c r="AE129" s="96"/>
      <c r="AF129" s="92"/>
      <c r="AG129" s="97" t="s">
        <v>57</v>
      </c>
      <c r="AH129" s="96"/>
      <c r="AI129" s="91"/>
      <c r="AJ129" s="93"/>
      <c r="AK129" s="96"/>
      <c r="AL129" s="96"/>
      <c r="AM129" s="96"/>
      <c r="AN129" s="96"/>
      <c r="AO129" s="96"/>
      <c r="AP129" s="96"/>
      <c r="AQ129" s="96"/>
      <c r="AR129" s="96"/>
      <c r="AS129" s="96"/>
      <c r="AT129" s="96"/>
      <c r="AU129" s="96"/>
      <c r="AV129" s="98"/>
      <c r="BC129" s="2"/>
      <c r="BD129" s="2"/>
      <c r="BE129" s="2"/>
      <c r="BF129" s="2"/>
      <c r="BG129" s="2"/>
      <c r="BH129" s="2"/>
      <c r="BI129" s="2"/>
      <c r="BJ129" s="2"/>
      <c r="BK129" s="2"/>
      <c r="BL129" s="2"/>
      <c r="BM129" s="2"/>
      <c r="BN129" s="2"/>
      <c r="BO129" s="2"/>
    </row>
    <row r="130" spans="1:67" s="1" customFormat="1" ht="15" customHeight="1">
      <c r="A130" s="86"/>
      <c r="B130" s="763"/>
      <c r="C130" s="764"/>
      <c r="D130" s="765"/>
      <c r="E130" s="99"/>
      <c r="F130" s="100"/>
      <c r="G130" s="100"/>
      <c r="H130" s="100"/>
      <c r="I130" s="100"/>
      <c r="J130" s="100"/>
      <c r="K130" s="100"/>
      <c r="L130" s="100"/>
      <c r="M130" s="100"/>
      <c r="N130" s="100"/>
      <c r="O130" s="100"/>
      <c r="P130" s="100"/>
      <c r="Q130" s="100"/>
      <c r="R130" s="100"/>
      <c r="S130" s="100"/>
      <c r="T130" s="100"/>
      <c r="U130" s="100"/>
      <c r="V130" s="100"/>
      <c r="W130" s="101"/>
      <c r="X130" s="90"/>
      <c r="Y130" s="763"/>
      <c r="Z130" s="764"/>
      <c r="AA130" s="765"/>
      <c r="AB130" s="102"/>
      <c r="AC130" s="103"/>
      <c r="AD130" s="103"/>
      <c r="AE130" s="103"/>
      <c r="AF130" s="103"/>
      <c r="AG130" s="103"/>
      <c r="AH130" s="103"/>
      <c r="AI130" s="103"/>
      <c r="AJ130" s="103"/>
      <c r="AK130" s="103"/>
      <c r="AL130" s="96"/>
      <c r="AM130" s="96"/>
      <c r="AN130" s="96"/>
      <c r="AO130" s="96"/>
      <c r="AP130" s="96"/>
      <c r="AQ130" s="96"/>
      <c r="AR130" s="96"/>
      <c r="AS130" s="96"/>
      <c r="AT130" s="96"/>
      <c r="AU130" s="96"/>
      <c r="AV130" s="98"/>
      <c r="BC130" s="2"/>
      <c r="BD130" s="2"/>
      <c r="BE130" s="2"/>
      <c r="BF130" s="2"/>
      <c r="BG130" s="2"/>
      <c r="BH130" s="2"/>
      <c r="BI130" s="2"/>
      <c r="BJ130" s="2"/>
      <c r="BK130" s="2"/>
      <c r="BL130" s="2"/>
      <c r="BM130" s="2"/>
      <c r="BN130" s="2"/>
      <c r="BO130" s="2"/>
    </row>
    <row r="131" spans="1:67" s="1" customFormat="1" ht="15" customHeight="1" thickBot="1">
      <c r="A131" s="86"/>
      <c r="B131" s="763"/>
      <c r="C131" s="764"/>
      <c r="D131" s="765"/>
      <c r="E131" s="104"/>
      <c r="F131" s="105"/>
      <c r="G131" s="105"/>
      <c r="H131" s="105"/>
      <c r="I131" s="106"/>
      <c r="J131" s="106"/>
      <c r="K131" s="106"/>
      <c r="L131" s="105"/>
      <c r="M131" s="105"/>
      <c r="N131" s="106"/>
      <c r="O131" s="106"/>
      <c r="P131" s="106"/>
      <c r="Q131" s="106"/>
      <c r="R131" s="106"/>
      <c r="S131" s="106"/>
      <c r="T131" s="106"/>
      <c r="U131" s="106"/>
      <c r="V131" s="106"/>
      <c r="W131" s="107"/>
      <c r="X131" s="90"/>
      <c r="Y131" s="763"/>
      <c r="Z131" s="764"/>
      <c r="AA131" s="765"/>
      <c r="AB131" s="108"/>
      <c r="AC131" s="108"/>
      <c r="AD131" s="108"/>
      <c r="AE131" s="108"/>
      <c r="AF131" s="108"/>
      <c r="AG131" s="108"/>
      <c r="AH131" s="108"/>
      <c r="AI131" s="108"/>
      <c r="AJ131" s="108"/>
      <c r="AK131" s="108"/>
      <c r="AL131" s="109"/>
      <c r="AM131" s="109"/>
      <c r="AN131" s="109"/>
      <c r="AO131" s="109"/>
      <c r="AP131" s="109"/>
      <c r="AQ131" s="109"/>
      <c r="AR131" s="109"/>
      <c r="AS131" s="109"/>
      <c r="AT131" s="110"/>
      <c r="AU131" s="110"/>
      <c r="AV131" s="111"/>
      <c r="BC131" s="2"/>
      <c r="BD131" s="2"/>
      <c r="BE131" s="2"/>
      <c r="BF131" s="2"/>
      <c r="BG131" s="2"/>
      <c r="BH131" s="2"/>
      <c r="BI131" s="2"/>
      <c r="BJ131" s="2"/>
      <c r="BK131" s="2"/>
      <c r="BL131" s="2"/>
      <c r="BM131" s="2"/>
      <c r="BN131" s="2"/>
      <c r="BO131" s="2"/>
    </row>
    <row r="132" spans="1:67" s="1" customFormat="1" ht="15" customHeight="1" thickBot="1">
      <c r="A132" s="86"/>
      <c r="B132" s="763"/>
      <c r="C132" s="764"/>
      <c r="D132" s="765"/>
      <c r="E132" s="112"/>
      <c r="F132" s="113"/>
      <c r="G132" s="114" t="s">
        <v>23</v>
      </c>
      <c r="H132" s="115"/>
      <c r="I132" s="116"/>
      <c r="J132" s="113"/>
      <c r="K132" s="114" t="s">
        <v>58</v>
      </c>
      <c r="L132" s="116"/>
      <c r="M132" s="116"/>
      <c r="N132" s="116"/>
      <c r="O132" s="113"/>
      <c r="P132" s="114" t="s">
        <v>59</v>
      </c>
      <c r="Q132" s="116"/>
      <c r="R132" s="116"/>
      <c r="S132" s="116"/>
      <c r="T132" s="113"/>
      <c r="U132" s="114" t="s">
        <v>26</v>
      </c>
      <c r="V132" s="116"/>
      <c r="W132" s="117"/>
      <c r="X132" s="90"/>
      <c r="Y132" s="763"/>
      <c r="Z132" s="764"/>
      <c r="AA132" s="765"/>
      <c r="AB132" s="118"/>
      <c r="AC132" s="113"/>
      <c r="AD132" s="119" t="s">
        <v>23</v>
      </c>
      <c r="AE132" s="120"/>
      <c r="AF132" s="113"/>
      <c r="AG132" s="769" t="s">
        <v>24</v>
      </c>
      <c r="AH132" s="769"/>
      <c r="AI132" s="769"/>
      <c r="AJ132" s="113"/>
      <c r="AK132" s="114" t="s">
        <v>59</v>
      </c>
      <c r="AL132" s="121"/>
      <c r="AM132" s="122"/>
      <c r="AN132" s="113"/>
      <c r="AO132" s="770" t="s">
        <v>60</v>
      </c>
      <c r="AP132" s="771"/>
      <c r="AQ132" s="771"/>
      <c r="AR132" s="771"/>
      <c r="AS132" s="113"/>
      <c r="AT132" s="769" t="s">
        <v>26</v>
      </c>
      <c r="AU132" s="769"/>
      <c r="AV132" s="123"/>
      <c r="AW132" s="124"/>
      <c r="AX132" s="124"/>
      <c r="AZ132" s="85"/>
      <c r="BC132" s="2"/>
      <c r="BD132" s="2"/>
      <c r="BE132" s="2"/>
      <c r="BF132" s="2"/>
      <c r="BG132" s="2"/>
      <c r="BH132" s="2"/>
      <c r="BI132" s="2"/>
      <c r="BJ132" s="2"/>
      <c r="BK132" s="2"/>
      <c r="BL132" s="2"/>
      <c r="BM132" s="2"/>
      <c r="BN132" s="2"/>
      <c r="BO132" s="2"/>
    </row>
    <row r="133" spans="1:67" s="1" customFormat="1" ht="15" customHeight="1" thickBot="1">
      <c r="A133" s="86"/>
      <c r="B133" s="766"/>
      <c r="C133" s="767"/>
      <c r="D133" s="768"/>
      <c r="E133" s="112"/>
      <c r="F133" s="125"/>
      <c r="G133" s="125"/>
      <c r="H133" s="125"/>
      <c r="I133" s="125"/>
      <c r="J133" s="125"/>
      <c r="K133" s="125"/>
      <c r="L133" s="125"/>
      <c r="M133" s="125"/>
      <c r="N133" s="125"/>
      <c r="O133" s="125"/>
      <c r="P133" s="125"/>
      <c r="Q133" s="125"/>
      <c r="R133" s="125"/>
      <c r="S133" s="125"/>
      <c r="T133" s="125"/>
      <c r="U133" s="125"/>
      <c r="V133" s="125"/>
      <c r="W133" s="117"/>
      <c r="X133" s="90"/>
      <c r="Y133" s="763"/>
      <c r="Z133" s="764"/>
      <c r="AA133" s="765"/>
      <c r="AB133" s="118"/>
      <c r="AC133" s="120"/>
      <c r="AD133" s="116"/>
      <c r="AE133" s="120"/>
      <c r="AF133" s="120"/>
      <c r="AG133" s="120"/>
      <c r="AH133" s="126"/>
      <c r="AI133" s="126"/>
      <c r="AJ133" s="126"/>
      <c r="AK133" s="126"/>
      <c r="AL133" s="90"/>
      <c r="AM133" s="90"/>
      <c r="AN133" s="90"/>
      <c r="AO133" s="90"/>
      <c r="AP133" s="90"/>
      <c r="AQ133" s="90"/>
      <c r="AR133" s="90"/>
      <c r="AS133" s="90"/>
      <c r="AT133" s="90"/>
      <c r="AU133" s="127"/>
      <c r="AV133" s="128"/>
      <c r="AZ133" s="85"/>
      <c r="BC133" s="2"/>
      <c r="BD133" s="2"/>
      <c r="BE133" s="2"/>
      <c r="BF133" s="2"/>
      <c r="BG133" s="2"/>
      <c r="BH133" s="2"/>
      <c r="BI133" s="2"/>
      <c r="BJ133" s="2"/>
      <c r="BK133" s="2"/>
      <c r="BL133" s="2"/>
      <c r="BM133" s="2"/>
      <c r="BN133" s="2"/>
      <c r="BO133" s="2"/>
    </row>
    <row r="134" spans="1:67" s="1" customFormat="1" ht="15" customHeight="1">
      <c r="A134" s="86"/>
      <c r="B134" s="772" t="s">
        <v>27</v>
      </c>
      <c r="C134" s="773"/>
      <c r="D134" s="774"/>
      <c r="E134" s="726" t="s">
        <v>61</v>
      </c>
      <c r="F134" s="727"/>
      <c r="G134" s="727"/>
      <c r="H134" s="727"/>
      <c r="I134" s="727"/>
      <c r="J134" s="728"/>
      <c r="K134" s="735">
        <v>20</v>
      </c>
      <c r="L134" s="674"/>
      <c r="M134" s="674"/>
      <c r="N134" s="674"/>
      <c r="O134" s="723" t="s">
        <v>41</v>
      </c>
      <c r="P134" s="674"/>
      <c r="Q134" s="674"/>
      <c r="R134" s="674"/>
      <c r="S134" s="723" t="s">
        <v>42</v>
      </c>
      <c r="T134" s="674"/>
      <c r="U134" s="674"/>
      <c r="V134" s="674"/>
      <c r="W134" s="803" t="s">
        <v>62</v>
      </c>
      <c r="X134" s="90"/>
      <c r="Y134" s="763"/>
      <c r="Z134" s="764"/>
      <c r="AA134" s="765"/>
      <c r="AB134" s="795" t="s">
        <v>63</v>
      </c>
      <c r="AC134" s="796"/>
      <c r="AD134" s="796"/>
      <c r="AE134" s="796"/>
      <c r="AF134" s="796"/>
      <c r="AG134" s="796"/>
      <c r="AH134" s="797"/>
      <c r="AI134" s="735">
        <v>20</v>
      </c>
      <c r="AJ134" s="806"/>
      <c r="AK134" s="674"/>
      <c r="AL134" s="674"/>
      <c r="AM134" s="674"/>
      <c r="AN134" s="674"/>
      <c r="AO134" s="723" t="s">
        <v>41</v>
      </c>
      <c r="AP134" s="674"/>
      <c r="AQ134" s="674"/>
      <c r="AR134" s="674"/>
      <c r="AS134" s="674"/>
      <c r="AT134" s="723" t="s">
        <v>42</v>
      </c>
      <c r="AU134" s="781" t="s">
        <v>64</v>
      </c>
      <c r="AV134" s="782"/>
      <c r="AZ134" s="85"/>
      <c r="BC134" s="2"/>
      <c r="BD134" s="2"/>
      <c r="BE134" s="2"/>
      <c r="BF134" s="2"/>
      <c r="BG134" s="2"/>
      <c r="BH134" s="2"/>
      <c r="BI134" s="2"/>
      <c r="BJ134" s="2"/>
      <c r="BK134" s="2"/>
      <c r="BL134" s="2"/>
      <c r="BM134" s="2"/>
      <c r="BN134" s="2"/>
      <c r="BO134" s="2"/>
    </row>
    <row r="135" spans="1:67" s="1" customFormat="1" ht="15" customHeight="1">
      <c r="A135" s="86"/>
      <c r="B135" s="775"/>
      <c r="C135" s="776"/>
      <c r="D135" s="776"/>
      <c r="E135" s="729"/>
      <c r="F135" s="730"/>
      <c r="G135" s="730"/>
      <c r="H135" s="730"/>
      <c r="I135" s="730"/>
      <c r="J135" s="731"/>
      <c r="K135" s="736"/>
      <c r="L135" s="675"/>
      <c r="M135" s="675"/>
      <c r="N135" s="675"/>
      <c r="O135" s="724"/>
      <c r="P135" s="675"/>
      <c r="Q135" s="675"/>
      <c r="R135" s="675"/>
      <c r="S135" s="724"/>
      <c r="T135" s="675"/>
      <c r="U135" s="675"/>
      <c r="V135" s="675"/>
      <c r="W135" s="804"/>
      <c r="X135" s="90"/>
      <c r="Y135" s="763"/>
      <c r="Z135" s="764"/>
      <c r="AA135" s="764"/>
      <c r="AB135" s="794"/>
      <c r="AC135" s="798"/>
      <c r="AD135" s="798"/>
      <c r="AE135" s="798"/>
      <c r="AF135" s="798"/>
      <c r="AG135" s="798"/>
      <c r="AH135" s="799"/>
      <c r="AI135" s="736"/>
      <c r="AJ135" s="807"/>
      <c r="AK135" s="675"/>
      <c r="AL135" s="675"/>
      <c r="AM135" s="675"/>
      <c r="AN135" s="675"/>
      <c r="AO135" s="724"/>
      <c r="AP135" s="675"/>
      <c r="AQ135" s="675"/>
      <c r="AR135" s="675"/>
      <c r="AS135" s="675"/>
      <c r="AT135" s="724"/>
      <c r="AU135" s="783"/>
      <c r="AV135" s="784"/>
      <c r="AZ135" s="85"/>
      <c r="BC135" s="2"/>
      <c r="BD135" s="2"/>
      <c r="BE135" s="2"/>
      <c r="BF135" s="2"/>
      <c r="BG135" s="2"/>
      <c r="BH135" s="2"/>
      <c r="BI135" s="2"/>
      <c r="BJ135" s="2"/>
      <c r="BK135" s="2"/>
      <c r="BL135" s="2"/>
      <c r="BM135" s="2"/>
      <c r="BN135" s="2"/>
      <c r="BO135" s="2"/>
    </row>
    <row r="136" spans="1:67" s="1" customFormat="1" ht="15" customHeight="1">
      <c r="A136" s="86"/>
      <c r="B136" s="775"/>
      <c r="C136" s="776"/>
      <c r="D136" s="776"/>
      <c r="E136" s="729"/>
      <c r="F136" s="730"/>
      <c r="G136" s="730"/>
      <c r="H136" s="730"/>
      <c r="I136" s="730"/>
      <c r="J136" s="731"/>
      <c r="K136" s="736"/>
      <c r="L136" s="675"/>
      <c r="M136" s="675"/>
      <c r="N136" s="675"/>
      <c r="O136" s="724"/>
      <c r="P136" s="675"/>
      <c r="Q136" s="675"/>
      <c r="R136" s="675"/>
      <c r="S136" s="724"/>
      <c r="T136" s="675"/>
      <c r="U136" s="675"/>
      <c r="V136" s="675"/>
      <c r="W136" s="804"/>
      <c r="X136" s="90"/>
      <c r="Y136" s="763"/>
      <c r="Z136" s="764"/>
      <c r="AA136" s="764"/>
      <c r="AB136" s="794"/>
      <c r="AC136" s="798"/>
      <c r="AD136" s="798"/>
      <c r="AE136" s="798"/>
      <c r="AF136" s="798"/>
      <c r="AG136" s="798"/>
      <c r="AH136" s="799"/>
      <c r="AI136" s="736"/>
      <c r="AJ136" s="807"/>
      <c r="AK136" s="675"/>
      <c r="AL136" s="675"/>
      <c r="AM136" s="675"/>
      <c r="AN136" s="675"/>
      <c r="AO136" s="724"/>
      <c r="AP136" s="675"/>
      <c r="AQ136" s="675"/>
      <c r="AR136" s="675"/>
      <c r="AS136" s="675"/>
      <c r="AT136" s="724"/>
      <c r="AU136" s="783"/>
      <c r="AV136" s="784"/>
      <c r="AW136" s="124"/>
      <c r="AZ136" s="85"/>
      <c r="BC136" s="2"/>
      <c r="BD136" s="2"/>
      <c r="BE136" s="2"/>
      <c r="BF136" s="2"/>
      <c r="BG136" s="2"/>
      <c r="BH136" s="2"/>
      <c r="BI136" s="2"/>
      <c r="BJ136" s="2"/>
      <c r="BK136" s="2"/>
      <c r="BL136" s="2"/>
      <c r="BM136" s="2"/>
      <c r="BN136" s="2"/>
      <c r="BO136" s="2"/>
    </row>
    <row r="137" spans="1:67" s="1" customFormat="1" ht="15" customHeight="1" thickBot="1">
      <c r="A137" s="86"/>
      <c r="B137" s="775"/>
      <c r="C137" s="776"/>
      <c r="D137" s="776"/>
      <c r="E137" s="732"/>
      <c r="F137" s="733"/>
      <c r="G137" s="733"/>
      <c r="H137" s="733"/>
      <c r="I137" s="733"/>
      <c r="J137" s="734"/>
      <c r="K137" s="737"/>
      <c r="L137" s="676"/>
      <c r="M137" s="676"/>
      <c r="N137" s="676"/>
      <c r="O137" s="725"/>
      <c r="P137" s="676"/>
      <c r="Q137" s="676"/>
      <c r="R137" s="676"/>
      <c r="S137" s="725"/>
      <c r="T137" s="676"/>
      <c r="U137" s="676"/>
      <c r="V137" s="676"/>
      <c r="W137" s="805"/>
      <c r="X137" s="90"/>
      <c r="Y137" s="763"/>
      <c r="Z137" s="764"/>
      <c r="AA137" s="764"/>
      <c r="AB137" s="800"/>
      <c r="AC137" s="801"/>
      <c r="AD137" s="801"/>
      <c r="AE137" s="801"/>
      <c r="AF137" s="801"/>
      <c r="AG137" s="801"/>
      <c r="AH137" s="802"/>
      <c r="AI137" s="737"/>
      <c r="AJ137" s="808"/>
      <c r="AK137" s="676"/>
      <c r="AL137" s="676"/>
      <c r="AM137" s="676"/>
      <c r="AN137" s="676"/>
      <c r="AO137" s="725"/>
      <c r="AP137" s="676"/>
      <c r="AQ137" s="676"/>
      <c r="AR137" s="676"/>
      <c r="AS137" s="676"/>
      <c r="AT137" s="725"/>
      <c r="AU137" s="785"/>
      <c r="AV137" s="786"/>
      <c r="BC137" s="2"/>
      <c r="BD137" s="2"/>
      <c r="BE137" s="2"/>
      <c r="BF137" s="2"/>
      <c r="BG137" s="2"/>
      <c r="BH137" s="2"/>
      <c r="BI137" s="2"/>
      <c r="BJ137" s="2"/>
      <c r="BK137" s="2"/>
      <c r="BL137" s="2"/>
      <c r="BM137" s="2"/>
      <c r="BN137" s="2"/>
      <c r="BO137" s="2"/>
    </row>
    <row r="138" spans="1:67" s="1" customFormat="1" ht="15" customHeight="1" thickBot="1">
      <c r="A138" s="86"/>
      <c r="B138" s="775"/>
      <c r="C138" s="776"/>
      <c r="D138" s="777"/>
      <c r="E138" s="787"/>
      <c r="F138" s="788"/>
      <c r="G138" s="788"/>
      <c r="H138" s="788"/>
      <c r="I138" s="788"/>
      <c r="J138" s="788"/>
      <c r="K138" s="789"/>
      <c r="L138" s="129"/>
      <c r="M138" s="130"/>
      <c r="N138" s="130"/>
      <c r="O138" s="130"/>
      <c r="P138" s="131"/>
      <c r="Q138" s="130"/>
      <c r="R138" s="130"/>
      <c r="S138" s="131"/>
      <c r="T138" s="130"/>
      <c r="U138" s="130"/>
      <c r="V138" s="131"/>
      <c r="W138" s="132"/>
      <c r="X138" s="90"/>
      <c r="Y138" s="766"/>
      <c r="Z138" s="767"/>
      <c r="AA138" s="768"/>
      <c r="AB138" s="790"/>
      <c r="AC138" s="791"/>
      <c r="AD138" s="791"/>
      <c r="AE138" s="791"/>
      <c r="AF138" s="791"/>
      <c r="AG138" s="791"/>
      <c r="AH138" s="791"/>
      <c r="AI138" s="792"/>
      <c r="AJ138" s="792"/>
      <c r="AK138" s="792"/>
      <c r="AL138" s="792"/>
      <c r="AM138" s="792"/>
      <c r="AN138" s="792"/>
      <c r="AO138" s="792"/>
      <c r="AP138" s="792"/>
      <c r="AQ138" s="792"/>
      <c r="AR138" s="792"/>
      <c r="AS138" s="792"/>
      <c r="AT138" s="792"/>
      <c r="AU138" s="792"/>
      <c r="AV138" s="793"/>
      <c r="BC138" s="2"/>
      <c r="BD138" s="2"/>
      <c r="BE138" s="2"/>
      <c r="BF138" s="2"/>
      <c r="BG138" s="2"/>
      <c r="BH138" s="2"/>
      <c r="BI138" s="2"/>
      <c r="BJ138" s="2"/>
      <c r="BK138" s="2"/>
      <c r="BL138" s="2"/>
      <c r="BM138" s="2"/>
      <c r="BN138" s="2"/>
      <c r="BO138" s="2"/>
    </row>
    <row r="139" spans="1:67" s="1" customFormat="1" ht="15" customHeight="1">
      <c r="A139" s="86"/>
      <c r="B139" s="775"/>
      <c r="C139" s="776"/>
      <c r="D139" s="777"/>
      <c r="E139" s="787"/>
      <c r="F139" s="788"/>
      <c r="G139" s="788"/>
      <c r="H139" s="788"/>
      <c r="I139" s="788"/>
      <c r="J139" s="788"/>
      <c r="K139" s="788"/>
      <c r="L139" s="133"/>
      <c r="M139" s="134"/>
      <c r="N139" s="134"/>
      <c r="O139" s="134"/>
      <c r="P139" s="134"/>
      <c r="Q139" s="134"/>
      <c r="R139" s="134"/>
      <c r="S139" s="134"/>
      <c r="T139" s="134"/>
      <c r="U139" s="134"/>
      <c r="V139" s="134"/>
      <c r="W139" s="135"/>
      <c r="X139" s="90"/>
      <c r="Y139" s="794" t="s">
        <v>65</v>
      </c>
      <c r="Z139" s="776"/>
      <c r="AA139" s="776"/>
      <c r="AB139" s="795" t="s">
        <v>66</v>
      </c>
      <c r="AC139" s="796"/>
      <c r="AD139" s="796"/>
      <c r="AE139" s="796"/>
      <c r="AF139" s="796"/>
      <c r="AG139" s="796"/>
      <c r="AH139" s="797"/>
      <c r="AI139" s="689">
        <v>20</v>
      </c>
      <c r="AJ139" s="690"/>
      <c r="AK139" s="677"/>
      <c r="AL139" s="677"/>
      <c r="AM139" s="677"/>
      <c r="AN139" s="677"/>
      <c r="AO139" s="625" t="s">
        <v>41</v>
      </c>
      <c r="AP139" s="677"/>
      <c r="AQ139" s="677"/>
      <c r="AR139" s="677"/>
      <c r="AS139" s="677"/>
      <c r="AT139" s="625" t="s">
        <v>42</v>
      </c>
      <c r="AU139" s="717" t="s">
        <v>67</v>
      </c>
      <c r="AV139" s="743"/>
      <c r="BC139" s="2"/>
      <c r="BD139" s="2"/>
      <c r="BE139" s="2"/>
      <c r="BF139" s="2"/>
      <c r="BG139" s="2"/>
      <c r="BH139" s="2"/>
      <c r="BI139" s="2"/>
      <c r="BJ139" s="2"/>
      <c r="BK139" s="2"/>
      <c r="BL139" s="2"/>
      <c r="BM139" s="2"/>
      <c r="BN139" s="2"/>
      <c r="BO139" s="2"/>
    </row>
    <row r="140" spans="1:67" s="1" customFormat="1" ht="15" customHeight="1" thickBot="1">
      <c r="A140" s="86"/>
      <c r="B140" s="775"/>
      <c r="C140" s="776"/>
      <c r="D140" s="776"/>
      <c r="E140" s="136"/>
      <c r="F140" s="137"/>
      <c r="G140" s="137"/>
      <c r="H140" s="137"/>
      <c r="I140" s="137"/>
      <c r="J140" s="137"/>
      <c r="K140" s="137"/>
      <c r="L140" s="137"/>
      <c r="M140" s="137"/>
      <c r="N140" s="137"/>
      <c r="O140" s="137"/>
      <c r="P140" s="137"/>
      <c r="Q140" s="137"/>
      <c r="R140" s="137"/>
      <c r="S140" s="137"/>
      <c r="T140" s="137"/>
      <c r="U140" s="137"/>
      <c r="V140" s="137"/>
      <c r="W140" s="138"/>
      <c r="X140" s="90"/>
      <c r="Y140" s="794"/>
      <c r="Z140" s="776"/>
      <c r="AA140" s="776"/>
      <c r="AB140" s="794"/>
      <c r="AC140" s="798"/>
      <c r="AD140" s="798"/>
      <c r="AE140" s="798"/>
      <c r="AF140" s="798"/>
      <c r="AG140" s="798"/>
      <c r="AH140" s="799"/>
      <c r="AI140" s="691"/>
      <c r="AJ140" s="692"/>
      <c r="AK140" s="695"/>
      <c r="AL140" s="695"/>
      <c r="AM140" s="695"/>
      <c r="AN140" s="695"/>
      <c r="AO140" s="719"/>
      <c r="AP140" s="695"/>
      <c r="AQ140" s="695"/>
      <c r="AR140" s="695"/>
      <c r="AS140" s="695"/>
      <c r="AT140" s="719"/>
      <c r="AU140" s="744"/>
      <c r="AV140" s="745"/>
      <c r="BC140" s="2"/>
      <c r="BD140" s="2"/>
      <c r="BE140" s="2"/>
      <c r="BF140" s="2"/>
      <c r="BG140" s="2"/>
      <c r="BH140" s="2"/>
      <c r="BI140" s="2"/>
      <c r="BJ140" s="2"/>
      <c r="BK140" s="2"/>
      <c r="BL140" s="2"/>
      <c r="BM140" s="2"/>
      <c r="BN140" s="2"/>
      <c r="BO140" s="2"/>
    </row>
    <row r="141" spans="1:67" s="1" customFormat="1" ht="15" customHeight="1" thickBot="1">
      <c r="A141" s="86"/>
      <c r="B141" s="775"/>
      <c r="C141" s="776"/>
      <c r="D141" s="776"/>
      <c r="E141" s="726" t="s">
        <v>68</v>
      </c>
      <c r="F141" s="748"/>
      <c r="G141" s="748"/>
      <c r="H141" s="748"/>
      <c r="I141" s="748"/>
      <c r="J141" s="749"/>
      <c r="K141" s="735">
        <v>20</v>
      </c>
      <c r="L141" s="674"/>
      <c r="M141" s="674"/>
      <c r="N141" s="674"/>
      <c r="O141" s="756" t="s">
        <v>41</v>
      </c>
      <c r="P141" s="674"/>
      <c r="Q141" s="674"/>
      <c r="R141" s="674"/>
      <c r="S141" s="756" t="s">
        <v>42</v>
      </c>
      <c r="T141" s="674"/>
      <c r="U141" s="674"/>
      <c r="V141" s="674"/>
      <c r="W141" s="738" t="s">
        <v>62</v>
      </c>
      <c r="X141" s="90"/>
      <c r="Y141" s="775"/>
      <c r="Z141" s="776"/>
      <c r="AA141" s="776"/>
      <c r="AB141" s="800"/>
      <c r="AC141" s="801"/>
      <c r="AD141" s="801"/>
      <c r="AE141" s="801"/>
      <c r="AF141" s="801"/>
      <c r="AG141" s="801"/>
      <c r="AH141" s="802"/>
      <c r="AI141" s="693"/>
      <c r="AJ141" s="694"/>
      <c r="AK141" s="679"/>
      <c r="AL141" s="679"/>
      <c r="AM141" s="679"/>
      <c r="AN141" s="679"/>
      <c r="AO141" s="627"/>
      <c r="AP141" s="679"/>
      <c r="AQ141" s="679"/>
      <c r="AR141" s="679"/>
      <c r="AS141" s="679"/>
      <c r="AT141" s="627"/>
      <c r="AU141" s="746"/>
      <c r="AV141" s="747"/>
      <c r="BC141" s="2"/>
      <c r="BD141" s="2"/>
      <c r="BE141" s="2"/>
      <c r="BF141" s="2"/>
      <c r="BG141" s="2"/>
      <c r="BH141" s="2"/>
      <c r="BI141" s="2"/>
      <c r="BJ141" s="2"/>
      <c r="BK141" s="2"/>
      <c r="BL141" s="2"/>
      <c r="BM141" s="2"/>
      <c r="BN141" s="2"/>
      <c r="BO141" s="2"/>
    </row>
    <row r="142" spans="1:67" s="1" customFormat="1" ht="15" customHeight="1">
      <c r="A142" s="86"/>
      <c r="B142" s="775"/>
      <c r="C142" s="776"/>
      <c r="D142" s="776"/>
      <c r="E142" s="750"/>
      <c r="F142" s="751"/>
      <c r="G142" s="751"/>
      <c r="H142" s="751"/>
      <c r="I142" s="751"/>
      <c r="J142" s="752"/>
      <c r="K142" s="736"/>
      <c r="L142" s="675"/>
      <c r="M142" s="675"/>
      <c r="N142" s="675"/>
      <c r="O142" s="757"/>
      <c r="P142" s="675"/>
      <c r="Q142" s="675"/>
      <c r="R142" s="675"/>
      <c r="S142" s="757"/>
      <c r="T142" s="675"/>
      <c r="U142" s="675"/>
      <c r="V142" s="675"/>
      <c r="W142" s="739"/>
      <c r="X142" s="90"/>
      <c r="Y142" s="775"/>
      <c r="Z142" s="776"/>
      <c r="AA142" s="777"/>
      <c r="AB142" s="136" t="s">
        <v>69</v>
      </c>
      <c r="AC142" s="741" t="s">
        <v>70</v>
      </c>
      <c r="AD142" s="741"/>
      <c r="AE142" s="741"/>
      <c r="AF142" s="741"/>
      <c r="AG142" s="741"/>
      <c r="AH142" s="741"/>
      <c r="AI142" s="741"/>
      <c r="AJ142" s="741"/>
      <c r="AK142" s="741"/>
      <c r="AL142" s="741"/>
      <c r="AM142" s="741"/>
      <c r="AN142" s="741"/>
      <c r="AO142" s="741"/>
      <c r="AP142" s="741"/>
      <c r="AQ142" s="741"/>
      <c r="AR142" s="741"/>
      <c r="AS142" s="741"/>
      <c r="AT142" s="741"/>
      <c r="AU142" s="741"/>
      <c r="AV142" s="138"/>
      <c r="AW142" s="139"/>
      <c r="BC142" s="2"/>
      <c r="BD142" s="2"/>
      <c r="BE142" s="2"/>
      <c r="BF142" s="2"/>
      <c r="BG142" s="2"/>
      <c r="BH142" s="2"/>
      <c r="BI142" s="2"/>
      <c r="BJ142" s="2"/>
      <c r="BK142" s="2"/>
      <c r="BL142" s="2"/>
      <c r="BM142" s="2"/>
      <c r="BN142" s="2"/>
      <c r="BO142" s="2"/>
    </row>
    <row r="143" spans="1:67" s="1" customFormat="1" ht="15" customHeight="1" thickBot="1">
      <c r="A143" s="86"/>
      <c r="B143" s="775"/>
      <c r="C143" s="776"/>
      <c r="D143" s="776"/>
      <c r="E143" s="753"/>
      <c r="F143" s="754"/>
      <c r="G143" s="754"/>
      <c r="H143" s="754"/>
      <c r="I143" s="754"/>
      <c r="J143" s="755"/>
      <c r="K143" s="737"/>
      <c r="L143" s="676"/>
      <c r="M143" s="676"/>
      <c r="N143" s="676"/>
      <c r="O143" s="758"/>
      <c r="P143" s="676"/>
      <c r="Q143" s="676"/>
      <c r="R143" s="676"/>
      <c r="S143" s="758"/>
      <c r="T143" s="676"/>
      <c r="U143" s="676"/>
      <c r="V143" s="676"/>
      <c r="W143" s="740"/>
      <c r="X143" s="90"/>
      <c r="Y143" s="775"/>
      <c r="Z143" s="776"/>
      <c r="AA143" s="777"/>
      <c r="AB143" s="140"/>
      <c r="AC143" s="742" t="s">
        <v>71</v>
      </c>
      <c r="AD143" s="742"/>
      <c r="AE143" s="742"/>
      <c r="AF143" s="742"/>
      <c r="AG143" s="742"/>
      <c r="AH143" s="742"/>
      <c r="AI143" s="742"/>
      <c r="AJ143" s="742"/>
      <c r="AK143" s="742"/>
      <c r="AL143" s="742"/>
      <c r="AM143" s="742"/>
      <c r="AN143" s="742"/>
      <c r="AO143" s="742"/>
      <c r="AP143" s="742"/>
      <c r="AQ143" s="742"/>
      <c r="AR143" s="742"/>
      <c r="AS143" s="742"/>
      <c r="AT143" s="742"/>
      <c r="AU143" s="742"/>
      <c r="AV143" s="141"/>
      <c r="BC143" s="2"/>
      <c r="BD143" s="2"/>
      <c r="BE143" s="2"/>
      <c r="BF143" s="2"/>
      <c r="BG143" s="2"/>
      <c r="BH143" s="2"/>
      <c r="BI143" s="2"/>
      <c r="BJ143" s="2"/>
      <c r="BK143" s="2"/>
      <c r="BL143" s="2"/>
      <c r="BM143" s="2"/>
      <c r="BN143" s="2"/>
      <c r="BO143" s="2"/>
    </row>
    <row r="144" spans="1:67" s="1" customFormat="1" ht="15" customHeight="1">
      <c r="A144" s="86"/>
      <c r="B144" s="775"/>
      <c r="C144" s="776"/>
      <c r="D144" s="776"/>
      <c r="E144" s="142"/>
      <c r="F144" s="143"/>
      <c r="G144" s="143"/>
      <c r="H144" s="143"/>
      <c r="I144" s="143"/>
      <c r="J144" s="143"/>
      <c r="K144" s="143"/>
      <c r="L144" s="144"/>
      <c r="M144" s="144"/>
      <c r="N144" s="144"/>
      <c r="O144" s="144"/>
      <c r="P144" s="144"/>
      <c r="Q144" s="144"/>
      <c r="R144" s="144"/>
      <c r="S144" s="144"/>
      <c r="T144" s="144"/>
      <c r="U144" s="144"/>
      <c r="V144" s="144"/>
      <c r="W144" s="145"/>
      <c r="X144" s="90"/>
      <c r="Y144" s="775"/>
      <c r="Z144" s="776"/>
      <c r="AA144" s="777"/>
      <c r="AB144" s="140"/>
      <c r="AC144" s="742"/>
      <c r="AD144" s="742"/>
      <c r="AE144" s="742"/>
      <c r="AF144" s="742"/>
      <c r="AG144" s="742"/>
      <c r="AH144" s="742"/>
      <c r="AI144" s="742"/>
      <c r="AJ144" s="742"/>
      <c r="AK144" s="742"/>
      <c r="AL144" s="742"/>
      <c r="AM144" s="742"/>
      <c r="AN144" s="742"/>
      <c r="AO144" s="742"/>
      <c r="AP144" s="742"/>
      <c r="AQ144" s="742"/>
      <c r="AR144" s="742"/>
      <c r="AS144" s="742"/>
      <c r="AT144" s="742"/>
      <c r="AU144" s="742"/>
      <c r="AV144" s="141"/>
      <c r="BC144" s="2"/>
      <c r="BD144" s="2"/>
      <c r="BE144" s="2"/>
      <c r="BF144" s="2"/>
      <c r="BG144" s="2"/>
      <c r="BH144" s="2"/>
      <c r="BI144" s="2"/>
      <c r="BJ144" s="2"/>
      <c r="BK144" s="2"/>
      <c r="BL144" s="2"/>
      <c r="BM144" s="2"/>
      <c r="BN144" s="2"/>
      <c r="BO144" s="2"/>
    </row>
    <row r="145" spans="1:54" ht="15" customHeight="1">
      <c r="A145" s="86"/>
      <c r="B145" s="778"/>
      <c r="C145" s="779"/>
      <c r="D145" s="780"/>
      <c r="E145" s="146"/>
      <c r="F145" s="698"/>
      <c r="G145" s="698"/>
      <c r="H145" s="698"/>
      <c r="I145" s="698"/>
      <c r="J145" s="698"/>
      <c r="K145" s="698"/>
      <c r="L145" s="698"/>
      <c r="M145" s="698"/>
      <c r="N145" s="698"/>
      <c r="O145" s="698"/>
      <c r="P145" s="698"/>
      <c r="Q145" s="698"/>
      <c r="R145" s="698"/>
      <c r="S145" s="698"/>
      <c r="T145" s="698"/>
      <c r="U145" s="698"/>
      <c r="V145" s="698"/>
      <c r="W145" s="147"/>
      <c r="X145" s="90"/>
      <c r="Y145" s="778"/>
      <c r="Z145" s="779"/>
      <c r="AA145" s="780"/>
      <c r="AB145" s="148"/>
      <c r="AC145" s="149"/>
      <c r="AD145" s="150"/>
      <c r="AE145" s="150"/>
      <c r="AF145" s="150"/>
      <c r="AG145" s="150"/>
      <c r="AH145" s="150"/>
      <c r="AI145" s="150"/>
      <c r="AJ145" s="150"/>
      <c r="AK145" s="150"/>
      <c r="AL145" s="150"/>
      <c r="AM145" s="150"/>
      <c r="AN145" s="150"/>
      <c r="AO145" s="150"/>
      <c r="AP145" s="150"/>
      <c r="AQ145" s="150"/>
      <c r="AR145" s="150"/>
      <c r="AS145" s="150"/>
      <c r="AT145" s="150"/>
      <c r="AU145" s="150"/>
      <c r="AV145" s="151"/>
    </row>
    <row r="146" spans="1:54" ht="15" customHeight="1">
      <c r="A146" s="86"/>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row>
    <row r="147" spans="1:54" ht="15" customHeight="1" thickBot="1">
      <c r="A147" s="86"/>
      <c r="B147" s="699" t="s">
        <v>72</v>
      </c>
      <c r="C147" s="700"/>
      <c r="D147" s="701"/>
      <c r="E147" s="87"/>
      <c r="F147" s="88"/>
      <c r="G147" s="88"/>
      <c r="H147" s="88"/>
      <c r="I147" s="88"/>
      <c r="J147" s="88"/>
      <c r="K147" s="88"/>
      <c r="L147" s="88"/>
      <c r="M147" s="88"/>
      <c r="N147" s="88"/>
      <c r="O147" s="88"/>
      <c r="P147" s="88"/>
      <c r="Q147" s="88"/>
      <c r="R147" s="88"/>
      <c r="S147" s="88"/>
      <c r="T147" s="88"/>
      <c r="U147" s="88"/>
      <c r="V147" s="88"/>
      <c r="W147" s="89"/>
      <c r="X147" s="90"/>
      <c r="Y147" s="699" t="s">
        <v>72</v>
      </c>
      <c r="Z147" s="700"/>
      <c r="AA147" s="701"/>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152"/>
    </row>
    <row r="148" spans="1:54" ht="15" customHeight="1" thickBot="1">
      <c r="A148" s="86"/>
      <c r="B148" s="702"/>
      <c r="C148" s="703"/>
      <c r="D148" s="704"/>
      <c r="E148" s="91"/>
      <c r="F148" s="91"/>
      <c r="G148" s="91"/>
      <c r="H148" s="91"/>
      <c r="I148" s="91"/>
      <c r="J148" s="91"/>
      <c r="K148" s="92"/>
      <c r="L148" s="93" t="s">
        <v>73</v>
      </c>
      <c r="M148" s="91"/>
      <c r="N148" s="91"/>
      <c r="O148" s="91"/>
      <c r="P148" s="91"/>
      <c r="Q148" s="91"/>
      <c r="R148" s="91"/>
      <c r="S148" s="91"/>
      <c r="T148" s="91"/>
      <c r="U148" s="91"/>
      <c r="V148" s="91"/>
      <c r="W148" s="94"/>
      <c r="X148" s="90"/>
      <c r="Y148" s="702"/>
      <c r="Z148" s="703"/>
      <c r="AA148" s="704"/>
      <c r="AB148" s="96"/>
      <c r="AC148" s="96"/>
      <c r="AD148" s="96"/>
      <c r="AE148" s="96"/>
      <c r="AF148" s="92"/>
      <c r="AG148" s="93" t="s">
        <v>74</v>
      </c>
      <c r="AH148" s="96"/>
      <c r="AI148" s="96"/>
      <c r="AJ148" s="96"/>
      <c r="AK148" s="96"/>
      <c r="AL148" s="96"/>
      <c r="AM148" s="96"/>
      <c r="AN148" s="96"/>
      <c r="AO148" s="96"/>
      <c r="AP148" s="96"/>
      <c r="AQ148" s="96"/>
      <c r="AR148" s="96"/>
      <c r="AS148" s="153"/>
      <c r="AT148" s="96"/>
      <c r="AU148" s="96"/>
      <c r="AV148" s="96"/>
      <c r="AW148" s="152"/>
    </row>
    <row r="149" spans="1:54" ht="15" customHeight="1" thickBot="1">
      <c r="A149" s="86"/>
      <c r="B149" s="702"/>
      <c r="C149" s="703"/>
      <c r="D149" s="704"/>
      <c r="E149" s="99"/>
      <c r="F149" s="100"/>
      <c r="G149" s="100"/>
      <c r="H149" s="100"/>
      <c r="I149" s="100"/>
      <c r="J149" s="100"/>
      <c r="K149" s="100"/>
      <c r="L149" s="100"/>
      <c r="M149" s="91"/>
      <c r="N149" s="91"/>
      <c r="O149" s="91"/>
      <c r="P149" s="91"/>
      <c r="Q149" s="91"/>
      <c r="R149" s="91"/>
      <c r="S149" s="91"/>
      <c r="T149" s="91"/>
      <c r="U149" s="91"/>
      <c r="V149" s="91"/>
      <c r="W149" s="94"/>
      <c r="X149" s="90"/>
      <c r="Y149" s="702"/>
      <c r="Z149" s="703"/>
      <c r="AA149" s="704"/>
      <c r="AB149" s="96"/>
      <c r="AC149" s="96"/>
      <c r="AD149" s="96"/>
      <c r="AE149" s="96"/>
      <c r="AF149" s="96"/>
      <c r="AG149" s="96"/>
      <c r="AH149" s="96"/>
      <c r="AI149" s="96"/>
      <c r="AJ149" s="96"/>
      <c r="AK149" s="96"/>
      <c r="AL149" s="96"/>
      <c r="AM149" s="96"/>
      <c r="AN149" s="96"/>
      <c r="AO149" s="96"/>
      <c r="AP149" s="96"/>
      <c r="AQ149" s="96"/>
      <c r="AR149" s="96"/>
      <c r="AS149" s="153"/>
      <c r="AT149" s="96"/>
      <c r="AU149" s="96"/>
      <c r="AV149" s="98"/>
    </row>
    <row r="150" spans="1:54" ht="15" customHeight="1" thickBot="1">
      <c r="A150" s="86"/>
      <c r="B150" s="702"/>
      <c r="C150" s="703"/>
      <c r="D150" s="704"/>
      <c r="E150" s="112"/>
      <c r="F150" s="120"/>
      <c r="G150" s="120"/>
      <c r="H150" s="116"/>
      <c r="I150" s="116"/>
      <c r="J150" s="120"/>
      <c r="K150" s="120"/>
      <c r="L150" s="116"/>
      <c r="M150" s="708">
        <v>20</v>
      </c>
      <c r="N150" s="709"/>
      <c r="O150" s="677"/>
      <c r="P150" s="677"/>
      <c r="Q150" s="625" t="s">
        <v>41</v>
      </c>
      <c r="R150" s="677"/>
      <c r="S150" s="677"/>
      <c r="T150" s="625" t="s">
        <v>75</v>
      </c>
      <c r="U150" s="677"/>
      <c r="V150" s="677"/>
      <c r="W150" s="621" t="s">
        <v>43</v>
      </c>
      <c r="X150" s="90"/>
      <c r="Y150" s="702"/>
      <c r="Z150" s="703"/>
      <c r="AA150" s="704"/>
      <c r="AB150" s="680" t="s">
        <v>76</v>
      </c>
      <c r="AC150" s="681"/>
      <c r="AD150" s="681"/>
      <c r="AE150" s="681"/>
      <c r="AF150" s="681"/>
      <c r="AG150" s="681"/>
      <c r="AH150" s="682"/>
      <c r="AI150" s="689">
        <v>20</v>
      </c>
      <c r="AJ150" s="690"/>
      <c r="AK150" s="677"/>
      <c r="AL150" s="677"/>
      <c r="AM150" s="677"/>
      <c r="AN150" s="717" t="s">
        <v>41</v>
      </c>
      <c r="AO150" s="677"/>
      <c r="AP150" s="677"/>
      <c r="AQ150" s="677"/>
      <c r="AR150" s="625" t="s">
        <v>32</v>
      </c>
      <c r="AS150" s="720"/>
      <c r="AT150" s="720"/>
      <c r="AU150" s="720"/>
      <c r="AV150" s="621" t="s">
        <v>62</v>
      </c>
    </row>
    <row r="151" spans="1:54" ht="15" customHeight="1" thickBot="1">
      <c r="A151" s="86"/>
      <c r="B151" s="702"/>
      <c r="C151" s="703"/>
      <c r="D151" s="704"/>
      <c r="E151" s="112"/>
      <c r="F151" s="113"/>
      <c r="G151" s="114" t="s">
        <v>23</v>
      </c>
      <c r="H151" s="116"/>
      <c r="I151" s="113"/>
      <c r="J151" s="114" t="s">
        <v>77</v>
      </c>
      <c r="K151" s="116"/>
      <c r="L151" s="116"/>
      <c r="M151" s="710"/>
      <c r="N151" s="711"/>
      <c r="O151" s="678"/>
      <c r="P151" s="678"/>
      <c r="Q151" s="626"/>
      <c r="R151" s="678"/>
      <c r="S151" s="678"/>
      <c r="T151" s="626"/>
      <c r="U151" s="678"/>
      <c r="V151" s="678"/>
      <c r="W151" s="622"/>
      <c r="X151" s="90"/>
      <c r="Y151" s="702"/>
      <c r="Z151" s="703"/>
      <c r="AA151" s="704"/>
      <c r="AB151" s="683"/>
      <c r="AC151" s="684"/>
      <c r="AD151" s="684"/>
      <c r="AE151" s="684"/>
      <c r="AF151" s="684"/>
      <c r="AG151" s="684"/>
      <c r="AH151" s="685"/>
      <c r="AI151" s="691"/>
      <c r="AJ151" s="692"/>
      <c r="AK151" s="695"/>
      <c r="AL151" s="695"/>
      <c r="AM151" s="695"/>
      <c r="AN151" s="718"/>
      <c r="AO151" s="695"/>
      <c r="AP151" s="695"/>
      <c r="AQ151" s="695"/>
      <c r="AR151" s="719"/>
      <c r="AS151" s="721"/>
      <c r="AT151" s="721"/>
      <c r="AU151" s="721"/>
      <c r="AV151" s="622"/>
    </row>
    <row r="152" spans="1:54" ht="15" customHeight="1" thickBot="1">
      <c r="A152" s="86"/>
      <c r="B152" s="705"/>
      <c r="C152" s="706"/>
      <c r="D152" s="707"/>
      <c r="E152" s="154"/>
      <c r="F152" s="155"/>
      <c r="G152" s="156"/>
      <c r="H152" s="156"/>
      <c r="I152" s="156"/>
      <c r="J152" s="155"/>
      <c r="K152" s="156"/>
      <c r="L152" s="156"/>
      <c r="M152" s="712"/>
      <c r="N152" s="713"/>
      <c r="O152" s="679"/>
      <c r="P152" s="679"/>
      <c r="Q152" s="627"/>
      <c r="R152" s="679"/>
      <c r="S152" s="679"/>
      <c r="T152" s="627"/>
      <c r="U152" s="679"/>
      <c r="V152" s="679"/>
      <c r="W152" s="623"/>
      <c r="X152" s="90"/>
      <c r="Y152" s="705"/>
      <c r="Z152" s="706"/>
      <c r="AA152" s="707"/>
      <c r="AB152" s="686"/>
      <c r="AC152" s="687"/>
      <c r="AD152" s="687"/>
      <c r="AE152" s="687"/>
      <c r="AF152" s="687"/>
      <c r="AG152" s="687"/>
      <c r="AH152" s="688"/>
      <c r="AI152" s="693"/>
      <c r="AJ152" s="694"/>
      <c r="AK152" s="679"/>
      <c r="AL152" s="679"/>
      <c r="AM152" s="679"/>
      <c r="AN152" s="713"/>
      <c r="AO152" s="679"/>
      <c r="AP152" s="679"/>
      <c r="AQ152" s="679"/>
      <c r="AR152" s="627"/>
      <c r="AS152" s="722"/>
      <c r="AT152" s="722"/>
      <c r="AU152" s="722"/>
      <c r="AV152" s="623"/>
    </row>
    <row r="153" spans="1:54" ht="15" customHeight="1">
      <c r="A153" s="86"/>
      <c r="B153" s="109"/>
      <c r="C153" s="109"/>
      <c r="D153" s="109"/>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row>
    <row r="154" spans="1:54" s="72" customFormat="1" ht="7.9" customHeight="1">
      <c r="A154" s="157"/>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32"/>
      <c r="AX154" s="32"/>
      <c r="AY154" s="32"/>
      <c r="AZ154" s="32"/>
      <c r="BA154" s="32"/>
      <c r="BB154" s="32"/>
    </row>
    <row r="155" spans="1:54" s="72" customFormat="1" ht="15" customHeight="1">
      <c r="A155" s="159"/>
      <c r="B155" s="624" t="s">
        <v>78</v>
      </c>
      <c r="C155" s="624"/>
      <c r="D155" s="624"/>
      <c r="E155" s="624"/>
      <c r="F155" s="624"/>
      <c r="G155" s="624"/>
      <c r="H155" s="624"/>
      <c r="I155" s="624"/>
      <c r="J155" s="624"/>
      <c r="K155" s="624"/>
      <c r="L155" s="624"/>
      <c r="M155" s="624"/>
      <c r="N155" s="624"/>
      <c r="O155" s="624"/>
      <c r="P155" s="624"/>
      <c r="Q155" s="624"/>
      <c r="R155" s="624"/>
      <c r="S155" s="624"/>
      <c r="T155" s="624"/>
      <c r="U155" s="624"/>
      <c r="V155" s="624"/>
      <c r="W155" s="160"/>
      <c r="X155" s="161"/>
      <c r="Y155" s="161"/>
      <c r="Z155" s="161"/>
      <c r="AA155" s="161"/>
      <c r="AB155" s="161"/>
      <c r="AC155" s="161"/>
      <c r="AD155" s="161"/>
      <c r="AX155" s="32"/>
      <c r="AY155" s="32"/>
      <c r="AZ155" s="32"/>
      <c r="BA155" s="32"/>
      <c r="BB155" s="32"/>
    </row>
    <row r="156" spans="1:54" s="72" customFormat="1" ht="18.95" customHeight="1">
      <c r="A156" s="162"/>
      <c r="B156" s="714" t="s">
        <v>79</v>
      </c>
      <c r="C156" s="715"/>
      <c r="D156" s="715"/>
      <c r="E156" s="715"/>
      <c r="F156" s="715"/>
      <c r="G156" s="715"/>
      <c r="H156" s="716"/>
      <c r="I156" s="637">
        <v>20</v>
      </c>
      <c r="J156" s="640"/>
      <c r="K156" s="640"/>
      <c r="L156" s="637" t="s">
        <v>41</v>
      </c>
      <c r="M156" s="640"/>
      <c r="N156" s="640"/>
      <c r="O156" s="637" t="s">
        <v>75</v>
      </c>
      <c r="P156" s="637" t="s">
        <v>80</v>
      </c>
      <c r="Q156" s="637">
        <v>20</v>
      </c>
      <c r="R156" s="640"/>
      <c r="S156" s="640"/>
      <c r="T156" s="637" t="s">
        <v>41</v>
      </c>
      <c r="U156" s="640"/>
      <c r="V156" s="640"/>
      <c r="W156" s="643" t="s">
        <v>75</v>
      </c>
      <c r="X156" s="161"/>
      <c r="Y156" s="163"/>
      <c r="Z156" s="163"/>
      <c r="AA156" s="163"/>
      <c r="AB156" s="163"/>
      <c r="AC156" s="163"/>
      <c r="AD156" s="163"/>
      <c r="AX156" s="32"/>
      <c r="AY156" s="32"/>
      <c r="AZ156" s="32"/>
      <c r="BA156" s="32"/>
      <c r="BB156" s="32"/>
    </row>
    <row r="157" spans="1:54" s="72" customFormat="1" ht="15" customHeight="1">
      <c r="A157" s="162"/>
      <c r="B157" s="164"/>
      <c r="C157" s="165"/>
      <c r="D157" s="166" t="s">
        <v>81</v>
      </c>
      <c r="E157" s="161"/>
      <c r="F157" s="165"/>
      <c r="G157" s="166" t="s">
        <v>82</v>
      </c>
      <c r="H157" s="167"/>
      <c r="I157" s="638"/>
      <c r="J157" s="641"/>
      <c r="K157" s="641"/>
      <c r="L157" s="638"/>
      <c r="M157" s="641"/>
      <c r="N157" s="641"/>
      <c r="O157" s="638"/>
      <c r="P157" s="638"/>
      <c r="Q157" s="638"/>
      <c r="R157" s="641"/>
      <c r="S157" s="641"/>
      <c r="T157" s="638"/>
      <c r="U157" s="641"/>
      <c r="V157" s="641"/>
      <c r="W157" s="644"/>
      <c r="X157" s="168"/>
      <c r="Y157" s="163"/>
      <c r="Z157" s="163"/>
      <c r="AA157" s="163"/>
      <c r="AB157" s="163"/>
      <c r="AC157" s="163"/>
      <c r="AD157" s="163"/>
      <c r="AX157" s="32"/>
      <c r="AY157" s="32"/>
      <c r="AZ157" s="32"/>
      <c r="BA157" s="32"/>
      <c r="BB157" s="32"/>
    </row>
    <row r="158" spans="1:54" s="72" customFormat="1" ht="4.5" customHeight="1">
      <c r="A158" s="162"/>
      <c r="B158" s="169"/>
      <c r="C158" s="160"/>
      <c r="D158" s="170"/>
      <c r="E158" s="160"/>
      <c r="F158" s="160"/>
      <c r="G158" s="160"/>
      <c r="H158" s="171"/>
      <c r="I158" s="639"/>
      <c r="J158" s="642"/>
      <c r="K158" s="642"/>
      <c r="L158" s="639"/>
      <c r="M158" s="642"/>
      <c r="N158" s="642"/>
      <c r="O158" s="639"/>
      <c r="P158" s="639"/>
      <c r="Q158" s="639"/>
      <c r="R158" s="642"/>
      <c r="S158" s="642"/>
      <c r="T158" s="639"/>
      <c r="U158" s="642"/>
      <c r="V158" s="642"/>
      <c r="W158" s="645"/>
      <c r="X158" s="168"/>
      <c r="Y158" s="163"/>
      <c r="Z158" s="163"/>
      <c r="AA158" s="163"/>
      <c r="AB158" s="163"/>
      <c r="AC158" s="163"/>
      <c r="AD158" s="163"/>
      <c r="AX158" s="32"/>
      <c r="AY158" s="32"/>
      <c r="AZ158" s="32"/>
      <c r="BA158" s="32"/>
      <c r="BB158" s="32"/>
    </row>
    <row r="159" spans="1:54" s="72" customFormat="1" ht="18.95" customHeight="1">
      <c r="A159" s="162"/>
      <c r="B159" s="696" t="s">
        <v>83</v>
      </c>
      <c r="C159" s="696"/>
      <c r="D159" s="696"/>
      <c r="E159" s="696"/>
      <c r="F159" s="696"/>
      <c r="G159" s="696"/>
      <c r="H159" s="696"/>
      <c r="I159" s="696"/>
      <c r="J159" s="696"/>
      <c r="K159" s="696"/>
      <c r="L159" s="696"/>
      <c r="M159" s="696"/>
      <c r="N159" s="696"/>
      <c r="O159" s="696"/>
      <c r="P159" s="696"/>
      <c r="Q159" s="696"/>
      <c r="R159" s="696"/>
      <c r="S159" s="696"/>
      <c r="T159" s="696"/>
      <c r="U159" s="696"/>
      <c r="V159" s="696"/>
      <c r="W159" s="696"/>
      <c r="X159" s="696"/>
      <c r="Y159" s="696"/>
      <c r="Z159" s="696"/>
      <c r="AA159" s="696"/>
      <c r="AB159" s="696"/>
      <c r="AC159" s="696"/>
      <c r="AD159" s="163"/>
      <c r="AX159" s="32"/>
      <c r="AY159" s="32"/>
      <c r="AZ159" s="32"/>
      <c r="BA159" s="32"/>
      <c r="BB159" s="32"/>
    </row>
    <row r="160" spans="1:54" s="72" customFormat="1" ht="15" customHeight="1">
      <c r="A160" s="162"/>
      <c r="B160" s="697"/>
      <c r="C160" s="697"/>
      <c r="D160" s="697"/>
      <c r="E160" s="697"/>
      <c r="F160" s="697"/>
      <c r="G160" s="697"/>
      <c r="H160" s="697"/>
      <c r="I160" s="697"/>
      <c r="J160" s="697"/>
      <c r="K160" s="697"/>
      <c r="L160" s="697"/>
      <c r="M160" s="697"/>
      <c r="N160" s="697"/>
      <c r="O160" s="697"/>
      <c r="P160" s="697"/>
      <c r="Q160" s="697"/>
      <c r="R160" s="697"/>
      <c r="S160" s="697"/>
      <c r="T160" s="697"/>
      <c r="U160" s="697"/>
      <c r="V160" s="697"/>
      <c r="W160" s="697"/>
      <c r="X160" s="697"/>
      <c r="Y160" s="697"/>
      <c r="Z160" s="697"/>
      <c r="AA160" s="697"/>
      <c r="AB160" s="697"/>
      <c r="AC160" s="697"/>
      <c r="AD160" s="163"/>
      <c r="AX160" s="32"/>
      <c r="AY160" s="32"/>
      <c r="AZ160" s="32"/>
      <c r="BA160" s="32"/>
      <c r="BB160" s="32"/>
    </row>
    <row r="161" spans="1:54" s="72" customFormat="1" ht="3.75" customHeight="1">
      <c r="A161" s="162"/>
      <c r="B161" s="653" t="s">
        <v>84</v>
      </c>
      <c r="C161" s="654"/>
      <c r="D161" s="655"/>
      <c r="E161" s="662"/>
      <c r="F161" s="663"/>
      <c r="G161" s="663"/>
      <c r="H161" s="663"/>
      <c r="I161" s="663"/>
      <c r="J161" s="663"/>
      <c r="K161" s="663"/>
      <c r="L161" s="663"/>
      <c r="M161" s="663"/>
      <c r="N161" s="663"/>
      <c r="O161" s="663"/>
      <c r="P161" s="663"/>
      <c r="Q161" s="663"/>
      <c r="R161" s="663"/>
      <c r="S161" s="663"/>
      <c r="T161" s="663"/>
      <c r="U161" s="663"/>
      <c r="V161" s="663"/>
      <c r="W161" s="663"/>
      <c r="X161" s="663"/>
      <c r="Y161" s="663"/>
      <c r="Z161" s="663"/>
      <c r="AA161" s="663"/>
      <c r="AB161" s="663"/>
      <c r="AC161" s="664"/>
      <c r="AD161" s="163"/>
      <c r="AX161" s="32"/>
      <c r="AY161" s="32"/>
      <c r="AZ161" s="32"/>
      <c r="BA161" s="32"/>
      <c r="BB161" s="32"/>
    </row>
    <row r="162" spans="1:54" s="72" customFormat="1" ht="18.95" customHeight="1">
      <c r="A162" s="162"/>
      <c r="B162" s="656"/>
      <c r="C162" s="657"/>
      <c r="D162" s="658"/>
      <c r="E162" s="665"/>
      <c r="F162" s="666"/>
      <c r="G162" s="666"/>
      <c r="H162" s="666"/>
      <c r="I162" s="666"/>
      <c r="J162" s="666"/>
      <c r="K162" s="666"/>
      <c r="L162" s="666"/>
      <c r="M162" s="666"/>
      <c r="N162" s="666"/>
      <c r="O162" s="666"/>
      <c r="P162" s="666"/>
      <c r="Q162" s="666"/>
      <c r="R162" s="666"/>
      <c r="S162" s="666"/>
      <c r="T162" s="666"/>
      <c r="U162" s="666"/>
      <c r="V162" s="666"/>
      <c r="W162" s="666"/>
      <c r="X162" s="666"/>
      <c r="Y162" s="666"/>
      <c r="Z162" s="666"/>
      <c r="AA162" s="666"/>
      <c r="AB162" s="666"/>
      <c r="AC162" s="667"/>
      <c r="AD162" s="163"/>
      <c r="AX162" s="32"/>
      <c r="AY162" s="32"/>
      <c r="AZ162" s="32"/>
      <c r="BA162" s="32"/>
      <c r="BB162" s="32"/>
    </row>
    <row r="163" spans="1:54" s="72" customFormat="1" ht="15" customHeight="1">
      <c r="A163" s="162"/>
      <c r="B163" s="656"/>
      <c r="C163" s="657"/>
      <c r="D163" s="658"/>
      <c r="E163" s="665"/>
      <c r="F163" s="666"/>
      <c r="G163" s="666"/>
      <c r="H163" s="666"/>
      <c r="I163" s="666"/>
      <c r="J163" s="666"/>
      <c r="K163" s="666"/>
      <c r="L163" s="666"/>
      <c r="M163" s="666"/>
      <c r="N163" s="666"/>
      <c r="O163" s="666"/>
      <c r="P163" s="666"/>
      <c r="Q163" s="666"/>
      <c r="R163" s="666"/>
      <c r="S163" s="666"/>
      <c r="T163" s="666"/>
      <c r="U163" s="666"/>
      <c r="V163" s="666"/>
      <c r="W163" s="666"/>
      <c r="X163" s="666"/>
      <c r="Y163" s="666"/>
      <c r="Z163" s="666"/>
      <c r="AA163" s="666"/>
      <c r="AB163" s="666"/>
      <c r="AC163" s="667"/>
      <c r="AD163" s="163"/>
      <c r="AX163" s="32"/>
      <c r="AY163" s="32"/>
      <c r="AZ163" s="32"/>
      <c r="BA163" s="32"/>
      <c r="BB163" s="32"/>
    </row>
    <row r="164" spans="1:54" s="72" customFormat="1" ht="4.5" customHeight="1">
      <c r="A164" s="162"/>
      <c r="B164" s="656"/>
      <c r="C164" s="657"/>
      <c r="D164" s="658"/>
      <c r="E164" s="665"/>
      <c r="F164" s="666"/>
      <c r="G164" s="666"/>
      <c r="H164" s="666"/>
      <c r="I164" s="666"/>
      <c r="J164" s="666"/>
      <c r="K164" s="666"/>
      <c r="L164" s="666"/>
      <c r="M164" s="666"/>
      <c r="N164" s="666"/>
      <c r="O164" s="666"/>
      <c r="P164" s="666"/>
      <c r="Q164" s="666"/>
      <c r="R164" s="666"/>
      <c r="S164" s="666"/>
      <c r="T164" s="666"/>
      <c r="U164" s="666"/>
      <c r="V164" s="666"/>
      <c r="W164" s="666"/>
      <c r="X164" s="666"/>
      <c r="Y164" s="666"/>
      <c r="Z164" s="666"/>
      <c r="AA164" s="666"/>
      <c r="AB164" s="666"/>
      <c r="AC164" s="667"/>
      <c r="AD164" s="163"/>
      <c r="AE164" s="172"/>
      <c r="AF164" s="172"/>
      <c r="AG164" s="172"/>
      <c r="AH164" s="172"/>
      <c r="AI164" s="172"/>
      <c r="AJ164" s="172"/>
      <c r="AK164" s="172"/>
      <c r="AL164" s="173"/>
      <c r="AM164" s="174"/>
      <c r="AN164" s="173"/>
      <c r="AO164" s="173"/>
      <c r="AP164" s="173"/>
      <c r="AQ164" s="173"/>
      <c r="AR164" s="175"/>
      <c r="AS164" s="175"/>
      <c r="AT164" s="175"/>
      <c r="AU164" s="175"/>
      <c r="AV164" s="175"/>
      <c r="AW164" s="32"/>
      <c r="AX164" s="32"/>
      <c r="AY164" s="32"/>
      <c r="AZ164" s="32"/>
      <c r="BA164" s="32"/>
      <c r="BB164" s="32"/>
    </row>
    <row r="165" spans="1:54" s="178" customFormat="1" ht="14.1" customHeight="1">
      <c r="A165" s="162"/>
      <c r="B165" s="659"/>
      <c r="C165" s="660"/>
      <c r="D165" s="661"/>
      <c r="E165" s="668"/>
      <c r="F165" s="669"/>
      <c r="G165" s="669"/>
      <c r="H165" s="669"/>
      <c r="I165" s="669"/>
      <c r="J165" s="669"/>
      <c r="K165" s="669"/>
      <c r="L165" s="669"/>
      <c r="M165" s="669"/>
      <c r="N165" s="669"/>
      <c r="O165" s="669"/>
      <c r="P165" s="669"/>
      <c r="Q165" s="669"/>
      <c r="R165" s="669"/>
      <c r="S165" s="669"/>
      <c r="T165" s="669"/>
      <c r="U165" s="669"/>
      <c r="V165" s="669"/>
      <c r="W165" s="669"/>
      <c r="X165" s="669"/>
      <c r="Y165" s="669"/>
      <c r="Z165" s="669"/>
      <c r="AA165" s="669"/>
      <c r="AB165" s="669"/>
      <c r="AC165" s="670"/>
      <c r="AD165" s="163"/>
      <c r="AE165" s="163"/>
      <c r="AF165" s="163"/>
      <c r="AG165" s="163"/>
      <c r="AH165" s="163"/>
      <c r="AI165" s="163"/>
      <c r="AJ165" s="163"/>
      <c r="AK165" s="163"/>
      <c r="AL165" s="163"/>
      <c r="AM165" s="163"/>
      <c r="AN165" s="163"/>
      <c r="AO165" s="163"/>
      <c r="AP165" s="163"/>
      <c r="AQ165" s="163"/>
      <c r="AR165" s="163"/>
      <c r="AS165" s="163"/>
      <c r="AT165" s="163"/>
      <c r="AU165" s="163"/>
      <c r="AV165" s="163"/>
      <c r="AW165" s="176"/>
      <c r="AX165" s="177"/>
      <c r="AY165" s="177"/>
      <c r="AZ165" s="177"/>
      <c r="BA165" s="177"/>
      <c r="BB165" s="177"/>
    </row>
    <row r="166" spans="1:54" s="178" customFormat="1" ht="14.1" customHeight="1">
      <c r="A166" s="162"/>
      <c r="B166" s="179" t="s">
        <v>37</v>
      </c>
      <c r="C166" s="180"/>
      <c r="D166" s="180"/>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63"/>
      <c r="AE166" s="163"/>
      <c r="AF166" s="163"/>
      <c r="AG166" s="163"/>
      <c r="AH166" s="163"/>
      <c r="AI166" s="163"/>
      <c r="AJ166" s="163"/>
      <c r="AK166" s="163"/>
      <c r="AL166" s="163"/>
      <c r="AM166" s="163"/>
      <c r="AN166" s="163"/>
      <c r="AO166" s="163"/>
      <c r="AP166" s="163"/>
      <c r="AQ166" s="163"/>
      <c r="AR166" s="163"/>
      <c r="AS166" s="163"/>
      <c r="AT166" s="163"/>
      <c r="AU166" s="163"/>
      <c r="AV166" s="163"/>
      <c r="AW166" s="176"/>
      <c r="AX166" s="177"/>
      <c r="AY166" s="177"/>
      <c r="AZ166" s="177"/>
      <c r="BA166" s="177"/>
      <c r="BB166" s="177"/>
    </row>
    <row r="167" spans="1:54" s="178" customFormat="1" ht="2.25" customHeight="1">
      <c r="A167" s="162"/>
      <c r="B167" s="179"/>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1"/>
      <c r="Y167" s="182"/>
      <c r="Z167" s="182"/>
      <c r="AA167" s="182"/>
      <c r="AB167" s="182"/>
      <c r="AC167" s="182"/>
      <c r="AD167" s="182"/>
      <c r="AE167" s="182"/>
      <c r="AF167" s="182"/>
      <c r="AG167" s="182"/>
      <c r="AH167" s="182"/>
      <c r="AI167" s="182"/>
      <c r="AJ167" s="182"/>
      <c r="AK167" s="182"/>
      <c r="AL167" s="182"/>
      <c r="AM167" s="182"/>
      <c r="AN167" s="182"/>
      <c r="AO167" s="182"/>
      <c r="AP167" s="182"/>
      <c r="AQ167" s="182"/>
      <c r="AR167" s="182"/>
      <c r="AS167" s="182"/>
      <c r="AT167" s="182"/>
      <c r="AU167" s="182"/>
      <c r="AV167" s="182"/>
      <c r="AW167" s="176"/>
      <c r="AX167" s="177"/>
      <c r="AY167" s="177"/>
      <c r="AZ167" s="177"/>
      <c r="BA167" s="177"/>
      <c r="BB167" s="177"/>
    </row>
    <row r="168" spans="1:54" s="178" customFormat="1" ht="12" customHeight="1">
      <c r="A168" s="162"/>
      <c r="B168" s="646" t="s">
        <v>85</v>
      </c>
      <c r="C168" s="646"/>
      <c r="D168" s="646"/>
      <c r="E168" s="646"/>
      <c r="F168" s="646"/>
      <c r="G168" s="671">
        <v>20</v>
      </c>
      <c r="H168" s="672"/>
      <c r="I168" s="673"/>
      <c r="J168" s="673"/>
      <c r="K168" s="673"/>
      <c r="L168" s="183" t="s">
        <v>41</v>
      </c>
      <c r="M168" s="673"/>
      <c r="N168" s="673"/>
      <c r="O168" s="673"/>
      <c r="P168" s="183" t="s">
        <v>42</v>
      </c>
      <c r="Q168" s="673"/>
      <c r="R168" s="673"/>
      <c r="S168" s="673"/>
      <c r="T168" s="183" t="s">
        <v>43</v>
      </c>
      <c r="U168" s="162"/>
      <c r="V168" s="162"/>
      <c r="W168" s="162"/>
      <c r="X168" s="162"/>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76"/>
      <c r="AX168" s="177"/>
      <c r="AY168" s="177"/>
      <c r="AZ168" s="177"/>
      <c r="BA168" s="177"/>
      <c r="BB168" s="177"/>
    </row>
    <row r="169" spans="1:54" s="178" customFormat="1" ht="4.5" customHeight="1">
      <c r="A169" s="162"/>
      <c r="B169" s="179"/>
      <c r="C169" s="162"/>
      <c r="D169" s="162"/>
      <c r="E169" s="162"/>
      <c r="F169" s="162"/>
      <c r="G169" s="162"/>
      <c r="H169" s="162"/>
      <c r="I169" s="162"/>
      <c r="J169" s="162"/>
      <c r="K169" s="162"/>
      <c r="L169" s="162"/>
      <c r="M169" s="162"/>
      <c r="N169" s="162"/>
      <c r="O169" s="162"/>
      <c r="P169" s="162"/>
      <c r="Q169" s="162"/>
      <c r="R169" s="162"/>
      <c r="S169" s="162"/>
      <c r="T169" s="162"/>
      <c r="U169" s="162"/>
      <c r="V169" s="162"/>
      <c r="W169" s="162"/>
      <c r="X169" s="162"/>
      <c r="Y169" s="182"/>
      <c r="Z169" s="182"/>
      <c r="AA169" s="182"/>
      <c r="AB169" s="182"/>
      <c r="AC169" s="182"/>
      <c r="AD169" s="182"/>
      <c r="AE169" s="182"/>
      <c r="AF169" s="182"/>
      <c r="AG169" s="182"/>
      <c r="AH169" s="182"/>
      <c r="AI169" s="182"/>
      <c r="AJ169" s="182"/>
      <c r="AK169" s="182"/>
      <c r="AL169" s="182"/>
      <c r="AM169" s="182"/>
      <c r="AN169" s="182"/>
      <c r="AO169" s="182"/>
      <c r="AP169" s="182"/>
      <c r="AQ169" s="182"/>
      <c r="AR169" s="182"/>
      <c r="AS169" s="182"/>
      <c r="AT169" s="182"/>
      <c r="AU169" s="182"/>
      <c r="AV169" s="182"/>
      <c r="AW169" s="176"/>
      <c r="AX169" s="177"/>
      <c r="AY169" s="177"/>
      <c r="AZ169" s="177"/>
      <c r="BA169" s="177"/>
      <c r="BB169" s="177"/>
    </row>
    <row r="170" spans="1:54" s="178" customFormat="1" ht="24" customHeight="1">
      <c r="A170" s="162"/>
      <c r="B170" s="646" t="s">
        <v>44</v>
      </c>
      <c r="C170" s="646"/>
      <c r="D170" s="646"/>
      <c r="E170" s="646"/>
      <c r="F170" s="646"/>
      <c r="G170" s="648"/>
      <c r="H170" s="648"/>
      <c r="I170" s="648"/>
      <c r="J170" s="648"/>
      <c r="K170" s="648"/>
      <c r="L170" s="648"/>
      <c r="M170" s="648"/>
      <c r="N170" s="648"/>
      <c r="O170" s="648"/>
      <c r="P170" s="648"/>
      <c r="Q170" s="648"/>
      <c r="R170" s="648"/>
      <c r="S170" s="648"/>
      <c r="T170" s="648"/>
      <c r="U170" s="648"/>
      <c r="V170" s="648"/>
      <c r="W170" s="648"/>
      <c r="X170" s="648"/>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82"/>
      <c r="AU170" s="182"/>
      <c r="AV170" s="182"/>
      <c r="AW170" s="176"/>
      <c r="AX170" s="177"/>
      <c r="AY170" s="177"/>
      <c r="AZ170" s="177"/>
      <c r="BA170" s="177"/>
      <c r="BB170" s="177"/>
    </row>
    <row r="171" spans="1:54" s="178" customFormat="1" ht="35.1" customHeight="1">
      <c r="A171" s="162"/>
      <c r="B171" s="647"/>
      <c r="C171" s="647"/>
      <c r="D171" s="647"/>
      <c r="E171" s="647"/>
      <c r="F171" s="647"/>
      <c r="G171" s="649"/>
      <c r="H171" s="649"/>
      <c r="I171" s="649"/>
      <c r="J171" s="649"/>
      <c r="K171" s="649"/>
      <c r="L171" s="649"/>
      <c r="M171" s="649"/>
      <c r="N171" s="649"/>
      <c r="O171" s="649"/>
      <c r="P171" s="649"/>
      <c r="Q171" s="649"/>
      <c r="R171" s="649"/>
      <c r="S171" s="649"/>
      <c r="T171" s="649"/>
      <c r="U171" s="649"/>
      <c r="V171" s="649"/>
      <c r="W171" s="649"/>
      <c r="X171" s="649"/>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76"/>
      <c r="AX171" s="177"/>
      <c r="AY171" s="177"/>
      <c r="AZ171" s="177"/>
      <c r="BA171" s="177"/>
      <c r="BB171" s="177"/>
    </row>
    <row r="172" spans="1:54" s="72" customFormat="1" ht="35.1" customHeight="1">
      <c r="A172" s="159"/>
      <c r="B172" s="650" t="s">
        <v>86</v>
      </c>
      <c r="C172" s="651"/>
      <c r="D172" s="651"/>
      <c r="E172" s="651"/>
      <c r="F172" s="651"/>
      <c r="G172" s="652"/>
      <c r="H172" s="652"/>
      <c r="I172" s="652"/>
      <c r="J172" s="652"/>
      <c r="K172" s="652"/>
      <c r="L172" s="652"/>
      <c r="M172" s="652"/>
      <c r="N172" s="652"/>
      <c r="O172" s="652"/>
      <c r="P172" s="652"/>
      <c r="Q172" s="652"/>
      <c r="R172" s="652"/>
      <c r="S172" s="652"/>
      <c r="T172" s="652"/>
      <c r="U172" s="652"/>
      <c r="V172" s="652"/>
      <c r="W172" s="652"/>
      <c r="X172" s="652"/>
      <c r="Y172" s="184" t="s">
        <v>87</v>
      </c>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32"/>
      <c r="AX172" s="32"/>
      <c r="AY172" s="32"/>
      <c r="AZ172" s="32"/>
      <c r="BA172" s="32"/>
      <c r="BB172" s="32"/>
    </row>
    <row r="173" spans="1:54" s="72" customFormat="1" ht="55.5" customHeight="1">
      <c r="A173" s="159"/>
      <c r="B173" s="185"/>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7"/>
      <c r="Y173" s="182"/>
      <c r="Z173" s="182"/>
      <c r="AA173" s="182"/>
      <c r="AB173" s="182"/>
      <c r="AC173" s="182"/>
      <c r="AD173" s="182"/>
      <c r="AE173" s="182"/>
      <c r="AF173" s="182"/>
      <c r="AG173" s="182"/>
      <c r="AH173" s="182"/>
      <c r="AI173" s="182"/>
      <c r="AJ173" s="182"/>
      <c r="AK173" s="182"/>
      <c r="AL173" s="182"/>
      <c r="AM173" s="182"/>
      <c r="AN173" s="182"/>
      <c r="AO173" s="182"/>
      <c r="AP173" s="182"/>
      <c r="AQ173" s="182"/>
      <c r="AR173" s="182"/>
      <c r="AS173" s="182"/>
      <c r="AT173" s="182"/>
      <c r="AU173" s="182"/>
      <c r="AV173" s="182"/>
      <c r="AW173" s="32"/>
      <c r="AX173" s="32"/>
      <c r="AY173" s="32"/>
      <c r="AZ173" s="32"/>
      <c r="BA173" s="32"/>
      <c r="BB173" s="32"/>
    </row>
    <row r="174" spans="1:54" s="72" customFormat="1" ht="11.1" customHeight="1">
      <c r="A174" s="159"/>
      <c r="B174" s="159"/>
      <c r="C174" s="159"/>
      <c r="D174" s="159"/>
      <c r="E174" s="159"/>
      <c r="F174" s="159"/>
      <c r="G174" s="159"/>
      <c r="H174" s="159"/>
      <c r="I174" s="159"/>
      <c r="J174" s="159"/>
      <c r="K174" s="159"/>
      <c r="L174" s="159"/>
      <c r="M174" s="159"/>
      <c r="N174" s="159"/>
      <c r="O174" s="159"/>
      <c r="P174" s="159"/>
      <c r="Q174" s="159"/>
      <c r="R174" s="159"/>
      <c r="S174" s="159"/>
      <c r="T174" s="159"/>
      <c r="U174" s="159"/>
      <c r="V174" s="159"/>
      <c r="W174" s="159"/>
      <c r="X174" s="159"/>
      <c r="Y174" s="159"/>
      <c r="Z174" s="159"/>
      <c r="AA174" s="159"/>
      <c r="AB174" s="159"/>
      <c r="AC174" s="628" t="s">
        <v>49</v>
      </c>
      <c r="AD174" s="629"/>
      <c r="AE174" s="629"/>
      <c r="AF174" s="629"/>
      <c r="AG174" s="630"/>
      <c r="AH174" s="628" t="s">
        <v>50</v>
      </c>
      <c r="AI174" s="629"/>
      <c r="AJ174" s="629"/>
      <c r="AK174" s="629"/>
      <c r="AL174" s="629"/>
      <c r="AM174" s="630"/>
      <c r="AN174" s="628" t="s">
        <v>51</v>
      </c>
      <c r="AO174" s="629"/>
      <c r="AP174" s="629"/>
      <c r="AQ174" s="629"/>
      <c r="AR174" s="629"/>
      <c r="AS174" s="630"/>
      <c r="AT174" s="188"/>
      <c r="AU174" s="188"/>
      <c r="AV174" s="188"/>
      <c r="AW174" s="32"/>
      <c r="AX174" s="32"/>
      <c r="AY174" s="32"/>
      <c r="AZ174" s="32"/>
      <c r="BA174" s="32"/>
      <c r="BB174" s="32"/>
    </row>
    <row r="175" spans="1:54" s="72" customFormat="1" ht="11.1" customHeight="1">
      <c r="A175" s="159"/>
      <c r="B175" s="159"/>
      <c r="C175" s="159"/>
      <c r="D175" s="159"/>
      <c r="E175" s="159"/>
      <c r="F175" s="159"/>
      <c r="G175" s="159"/>
      <c r="H175" s="159"/>
      <c r="I175" s="159"/>
      <c r="J175" s="159"/>
      <c r="K175" s="159"/>
      <c r="L175" s="159"/>
      <c r="M175" s="159"/>
      <c r="N175" s="159"/>
      <c r="O175" s="159"/>
      <c r="P175" s="159"/>
      <c r="Q175" s="159"/>
      <c r="R175" s="159"/>
      <c r="S175" s="159"/>
      <c r="T175" s="159"/>
      <c r="U175" s="159"/>
      <c r="V175" s="159"/>
      <c r="W175" s="159"/>
      <c r="X175" s="159"/>
      <c r="Y175" s="159"/>
      <c r="Z175" s="159"/>
      <c r="AA175" s="159"/>
      <c r="AB175" s="159"/>
      <c r="AC175" s="631" t="s">
        <v>52</v>
      </c>
      <c r="AD175" s="632"/>
      <c r="AE175" s="632"/>
      <c r="AF175" s="632"/>
      <c r="AG175" s="633"/>
      <c r="AH175" s="634" t="s">
        <v>88</v>
      </c>
      <c r="AI175" s="635"/>
      <c r="AJ175" s="635"/>
      <c r="AK175" s="635"/>
      <c r="AL175" s="635"/>
      <c r="AM175" s="636"/>
      <c r="AN175" s="634" t="s">
        <v>89</v>
      </c>
      <c r="AO175" s="635"/>
      <c r="AP175" s="635"/>
      <c r="AQ175" s="635"/>
      <c r="AR175" s="635"/>
      <c r="AS175" s="636"/>
      <c r="AT175" s="188"/>
      <c r="AU175" s="188"/>
      <c r="AV175" s="189" t="s">
        <v>90</v>
      </c>
      <c r="AW175" s="32"/>
      <c r="AX175" s="32"/>
      <c r="AY175" s="32"/>
      <c r="AZ175" s="32"/>
      <c r="BA175" s="32"/>
      <c r="BB175" s="32"/>
    </row>
    <row r="176" spans="1:54" ht="3" customHeight="1"/>
    <row r="177" ht="3" customHeight="1"/>
    <row r="178" ht="3" customHeight="1"/>
    <row r="179" ht="3" customHeight="1"/>
    <row r="180" ht="3" customHeight="1"/>
    <row r="181" ht="3" customHeight="1"/>
    <row r="182" ht="3" customHeight="1"/>
    <row r="183" ht="3" customHeight="1"/>
    <row r="184" ht="3" customHeight="1"/>
    <row r="185" ht="3" customHeight="1"/>
    <row r="186" ht="3" customHeight="1"/>
    <row r="187" ht="3" customHeight="1"/>
    <row r="188" ht="3" customHeight="1"/>
    <row r="189" ht="3" customHeight="1"/>
    <row r="190" ht="3" customHeight="1"/>
    <row r="191" ht="3" customHeight="1"/>
    <row r="192" ht="3" customHeight="1"/>
    <row r="193" ht="3" customHeight="1"/>
    <row r="194" ht="3" customHeight="1"/>
    <row r="195" ht="3" customHeight="1"/>
    <row r="196" ht="3" customHeight="1"/>
    <row r="197" ht="3" customHeight="1"/>
    <row r="198" ht="3" customHeight="1"/>
    <row r="199" ht="3" customHeight="1"/>
    <row r="200" ht="3" customHeight="1"/>
    <row r="201" ht="3" customHeight="1"/>
    <row r="202" ht="3" customHeight="1"/>
    <row r="203" ht="3" customHeight="1"/>
    <row r="204" ht="3" customHeight="1"/>
    <row r="205" ht="3" customHeight="1"/>
    <row r="206" ht="3" customHeight="1"/>
    <row r="207" ht="3" customHeight="1"/>
    <row r="208" ht="3" customHeight="1"/>
    <row r="209" ht="3" customHeight="1"/>
    <row r="210" ht="3" customHeight="1"/>
    <row r="211" ht="3" customHeight="1"/>
    <row r="212" ht="3" customHeight="1"/>
    <row r="213" ht="3" customHeight="1"/>
    <row r="214" ht="3" customHeight="1"/>
    <row r="215" ht="3" customHeight="1"/>
    <row r="216" ht="3" customHeight="1"/>
    <row r="217" ht="3" customHeight="1"/>
    <row r="218" ht="3" customHeight="1"/>
    <row r="219" ht="3" customHeight="1"/>
    <row r="220" ht="3" customHeight="1"/>
    <row r="221" ht="3" customHeight="1"/>
    <row r="222" ht="3" customHeight="1"/>
    <row r="223" ht="3" customHeight="1"/>
    <row r="224" ht="3" customHeight="1"/>
    <row r="225" ht="3" customHeight="1"/>
    <row r="226" ht="3" customHeight="1"/>
    <row r="227" ht="3" customHeight="1"/>
    <row r="228" ht="3" customHeight="1"/>
    <row r="229" ht="3" customHeight="1"/>
    <row r="230" ht="3" customHeight="1"/>
    <row r="231" ht="3" customHeight="1"/>
    <row r="232" ht="3" customHeight="1"/>
    <row r="233" ht="3" customHeight="1"/>
    <row r="234" ht="3" customHeight="1"/>
    <row r="235" ht="3" customHeight="1"/>
    <row r="236" ht="3" customHeight="1"/>
    <row r="237" ht="3" customHeight="1"/>
    <row r="238" ht="3" customHeight="1"/>
    <row r="239" ht="3" customHeight="1"/>
    <row r="240" ht="3" customHeight="1"/>
    <row r="241" ht="3" customHeight="1"/>
    <row r="242" ht="3" customHeight="1"/>
    <row r="243" ht="3" customHeight="1"/>
    <row r="244" ht="3" customHeight="1"/>
    <row r="245" ht="3" customHeight="1"/>
    <row r="246" ht="3" customHeight="1"/>
    <row r="247" ht="3" customHeight="1"/>
    <row r="248" ht="3" customHeight="1"/>
    <row r="249" ht="3" customHeight="1"/>
    <row r="250" ht="3" customHeight="1"/>
    <row r="251" ht="3" customHeight="1"/>
    <row r="252" ht="3" customHeight="1"/>
    <row r="253" ht="3" customHeight="1"/>
    <row r="254" ht="3" customHeight="1"/>
    <row r="255" ht="3" customHeight="1"/>
    <row r="256" ht="3" customHeight="1"/>
    <row r="257" ht="3" customHeight="1"/>
    <row r="258" ht="3" customHeight="1"/>
    <row r="259" ht="3" customHeight="1"/>
    <row r="260" ht="3" customHeight="1"/>
    <row r="261" ht="3" customHeight="1"/>
    <row r="262" ht="3" customHeight="1"/>
    <row r="263" ht="3" customHeight="1"/>
    <row r="264" ht="3" customHeight="1"/>
    <row r="265" ht="3" customHeight="1"/>
    <row r="266" ht="3" customHeight="1"/>
    <row r="267" ht="3" customHeight="1"/>
    <row r="268" ht="3" customHeight="1"/>
    <row r="269" ht="3" customHeight="1"/>
    <row r="270" ht="3" customHeight="1"/>
    <row r="271" ht="3" customHeight="1"/>
    <row r="272" ht="3" customHeight="1"/>
    <row r="273" ht="3" customHeight="1"/>
    <row r="274" ht="3" customHeight="1"/>
    <row r="275" ht="3" customHeight="1"/>
    <row r="276" ht="3" customHeight="1"/>
    <row r="277" ht="3" customHeight="1"/>
    <row r="278" ht="3" customHeight="1"/>
    <row r="279" ht="3" customHeight="1"/>
    <row r="280" ht="3" customHeight="1"/>
    <row r="281" ht="3" customHeight="1"/>
    <row r="282" ht="3" customHeight="1"/>
    <row r="283" ht="3" customHeight="1"/>
    <row r="284" ht="3" customHeight="1"/>
    <row r="285" ht="3" customHeight="1"/>
    <row r="286" ht="3" customHeight="1"/>
    <row r="287" ht="3" customHeight="1"/>
    <row r="288" ht="3" customHeight="1"/>
    <row r="289" ht="3" customHeight="1"/>
    <row r="290" ht="3" customHeight="1"/>
    <row r="291" ht="3" customHeight="1"/>
    <row r="292" ht="3" customHeight="1"/>
    <row r="293" ht="3" customHeight="1"/>
    <row r="294" ht="3" customHeight="1"/>
    <row r="295" ht="3" customHeight="1"/>
    <row r="296" ht="3" customHeight="1"/>
    <row r="297" ht="3" customHeight="1"/>
    <row r="298" ht="3" customHeight="1"/>
    <row r="299" ht="3" customHeight="1"/>
    <row r="300" ht="3" customHeight="1"/>
    <row r="301" ht="3" customHeight="1"/>
    <row r="302" ht="3" customHeight="1"/>
    <row r="303" ht="3" customHeight="1"/>
    <row r="304" ht="3" customHeight="1"/>
    <row r="305" ht="3" customHeight="1"/>
    <row r="306" ht="3" customHeight="1"/>
    <row r="307" ht="3" customHeight="1"/>
    <row r="308" ht="3" customHeight="1"/>
    <row r="309" ht="3" customHeight="1"/>
    <row r="310" ht="3" customHeight="1"/>
    <row r="311" ht="3" customHeight="1"/>
    <row r="312" ht="3" customHeight="1"/>
    <row r="313" ht="3" customHeight="1"/>
    <row r="314" ht="3" customHeight="1"/>
    <row r="315" ht="3" customHeight="1"/>
    <row r="316" ht="3" customHeight="1"/>
    <row r="317" ht="3" customHeight="1"/>
    <row r="318" ht="3" customHeight="1"/>
    <row r="319" ht="3" customHeight="1"/>
    <row r="320" ht="3" customHeight="1"/>
    <row r="321" ht="3" customHeight="1"/>
    <row r="322" ht="3" customHeight="1"/>
    <row r="323" ht="3" customHeight="1"/>
    <row r="324" ht="3" customHeight="1"/>
    <row r="325" ht="3" customHeight="1"/>
    <row r="326" ht="3" customHeight="1"/>
    <row r="327" ht="3" customHeight="1"/>
    <row r="328" ht="3" customHeight="1"/>
    <row r="329" ht="3" customHeight="1"/>
    <row r="330" ht="3" customHeight="1"/>
    <row r="331" ht="3" customHeight="1"/>
    <row r="332" ht="3" customHeight="1"/>
    <row r="333" ht="3" customHeight="1"/>
    <row r="334" ht="3" customHeight="1"/>
    <row r="335" ht="3" customHeight="1"/>
    <row r="336" ht="3" customHeight="1"/>
  </sheetData>
  <sheetProtection password="F983" sheet="1" objects="1" scenarios="1"/>
  <mergeCells count="260">
    <mergeCell ref="BE52:BL53"/>
    <mergeCell ref="BE54:BL55"/>
    <mergeCell ref="BE56:BL57"/>
    <mergeCell ref="B90:G90"/>
    <mergeCell ref="H90:M90"/>
    <mergeCell ref="N90:S90"/>
    <mergeCell ref="T90:Y90"/>
    <mergeCell ref="AW90:BB90"/>
    <mergeCell ref="AP36:AS39"/>
    <mergeCell ref="AU36:AV39"/>
    <mergeCell ref="AT36:AT39"/>
    <mergeCell ref="AW36:AW39"/>
    <mergeCell ref="AX36:AY39"/>
    <mergeCell ref="AZ36:AZ39"/>
    <mergeCell ref="B86:G86"/>
    <mergeCell ref="H86:M86"/>
    <mergeCell ref="N86:S86"/>
    <mergeCell ref="T86:Y86"/>
    <mergeCell ref="AS86:AX86"/>
    <mergeCell ref="B87:G89"/>
    <mergeCell ref="H87:M89"/>
    <mergeCell ref="N87:S89"/>
    <mergeCell ref="T87:Y89"/>
    <mergeCell ref="AS87:AX89"/>
    <mergeCell ref="AX45:BA47"/>
    <mergeCell ref="AO45:AW47"/>
    <mergeCell ref="AC45:AN47"/>
    <mergeCell ref="B49:AA49"/>
    <mergeCell ref="AC35:AG40"/>
    <mergeCell ref="AI35:AO40"/>
    <mergeCell ref="W44:Y47"/>
    <mergeCell ref="H43:N47"/>
    <mergeCell ref="O44:R47"/>
    <mergeCell ref="S44:S47"/>
    <mergeCell ref="T44:V47"/>
    <mergeCell ref="B43:F47"/>
    <mergeCell ref="Z43:Z47"/>
    <mergeCell ref="B16:G18"/>
    <mergeCell ref="H16:AC18"/>
    <mergeCell ref="AD16:AH18"/>
    <mergeCell ref="AI16:AO18"/>
    <mergeCell ref="AP16:AQ18"/>
    <mergeCell ref="AR16:BA18"/>
    <mergeCell ref="B1:L2"/>
    <mergeCell ref="P2:AN3"/>
    <mergeCell ref="C8:D8"/>
    <mergeCell ref="B9:BA9"/>
    <mergeCell ref="B11:O12"/>
    <mergeCell ref="AM12:AR14"/>
    <mergeCell ref="AS12:BA14"/>
    <mergeCell ref="B13:AL15"/>
    <mergeCell ref="AP2:BA3"/>
    <mergeCell ref="AP4:BA5"/>
    <mergeCell ref="X22:Y23"/>
    <mergeCell ref="Z22:AA23"/>
    <mergeCell ref="AB22:AC23"/>
    <mergeCell ref="AD22:AH25"/>
    <mergeCell ref="AI22:BA22"/>
    <mergeCell ref="AI23:BA25"/>
    <mergeCell ref="AZ19:BA21"/>
    <mergeCell ref="B22:G23"/>
    <mergeCell ref="H22:I23"/>
    <mergeCell ref="J22:K23"/>
    <mergeCell ref="L22:M23"/>
    <mergeCell ref="N22:O23"/>
    <mergeCell ref="P22:Q23"/>
    <mergeCell ref="R22:S23"/>
    <mergeCell ref="T22:U23"/>
    <mergeCell ref="V22:W23"/>
    <mergeCell ref="B19:G21"/>
    <mergeCell ref="H19:AC21"/>
    <mergeCell ref="AD19:AH21"/>
    <mergeCell ref="AI19:AT21"/>
    <mergeCell ref="AU19:AV21"/>
    <mergeCell ref="AW19:AY21"/>
    <mergeCell ref="R24:S25"/>
    <mergeCell ref="T24:U25"/>
    <mergeCell ref="V24:W25"/>
    <mergeCell ref="X24:Y25"/>
    <mergeCell ref="Z24:AA25"/>
    <mergeCell ref="AB24:AC25"/>
    <mergeCell ref="B24:G25"/>
    <mergeCell ref="H24:I25"/>
    <mergeCell ref="J24:K25"/>
    <mergeCell ref="L24:M25"/>
    <mergeCell ref="N24:O25"/>
    <mergeCell ref="P24:Q25"/>
    <mergeCell ref="B26:P27"/>
    <mergeCell ref="B28:AZ28"/>
    <mergeCell ref="B29:F33"/>
    <mergeCell ref="B34:F36"/>
    <mergeCell ref="B38:F40"/>
    <mergeCell ref="H38:N40"/>
    <mergeCell ref="O38:R40"/>
    <mergeCell ref="S38:S40"/>
    <mergeCell ref="T38:V40"/>
    <mergeCell ref="J29:Z33"/>
    <mergeCell ref="AC29:AG33"/>
    <mergeCell ref="W38:Y40"/>
    <mergeCell ref="Z38:Z40"/>
    <mergeCell ref="H31:I31"/>
    <mergeCell ref="AI31:AJ31"/>
    <mergeCell ref="AK29:AZ33"/>
    <mergeCell ref="B59:Y60"/>
    <mergeCell ref="AA59:BB60"/>
    <mergeCell ref="C61:X62"/>
    <mergeCell ref="AB63:AC64"/>
    <mergeCell ref="AD63:AJ64"/>
    <mergeCell ref="AL63:AM64"/>
    <mergeCell ref="B52:Y53"/>
    <mergeCell ref="B54:Y58"/>
    <mergeCell ref="AA54:BA58"/>
    <mergeCell ref="AA52:BA53"/>
    <mergeCell ref="AA61:BA62"/>
    <mergeCell ref="U63:U65"/>
    <mergeCell ref="AP65:AR65"/>
    <mergeCell ref="AN63:BB64"/>
    <mergeCell ref="AB66:AC67"/>
    <mergeCell ref="AD66:AG67"/>
    <mergeCell ref="AH66:AZ67"/>
    <mergeCell ref="D66:H68"/>
    <mergeCell ref="I66:U68"/>
    <mergeCell ref="D63:H65"/>
    <mergeCell ref="I63:L65"/>
    <mergeCell ref="M63:M65"/>
    <mergeCell ref="N63:P65"/>
    <mergeCell ref="Q63:Q65"/>
    <mergeCell ref="R63:T65"/>
    <mergeCell ref="AS70:AT72"/>
    <mergeCell ref="AU70:AV72"/>
    <mergeCell ref="AW70:AX72"/>
    <mergeCell ref="AY70:AZ72"/>
    <mergeCell ref="D72:U73"/>
    <mergeCell ref="AJ83:AO83"/>
    <mergeCell ref="AV83:BA83"/>
    <mergeCell ref="AP83:AU83"/>
    <mergeCell ref="D69:H71"/>
    <mergeCell ref="I69:U71"/>
    <mergeCell ref="AC69:AJ69"/>
    <mergeCell ref="AK69:AV69"/>
    <mergeCell ref="AW69:AZ69"/>
    <mergeCell ref="AC70:AJ72"/>
    <mergeCell ref="AK70:AL72"/>
    <mergeCell ref="AM70:AN72"/>
    <mergeCell ref="AO70:AP72"/>
    <mergeCell ref="AQ70:AR72"/>
    <mergeCell ref="AL78:AQ81"/>
    <mergeCell ref="I79:L79"/>
    <mergeCell ref="M79:N79"/>
    <mergeCell ref="O79:P79"/>
    <mergeCell ref="R79:S79"/>
    <mergeCell ref="B78:H81"/>
    <mergeCell ref="B98:BA98"/>
    <mergeCell ref="B128:D133"/>
    <mergeCell ref="Y128:AA138"/>
    <mergeCell ref="AG132:AI132"/>
    <mergeCell ref="AO132:AR132"/>
    <mergeCell ref="AT132:AU132"/>
    <mergeCell ref="B134:D145"/>
    <mergeCell ref="AP134:AS137"/>
    <mergeCell ref="AT134:AT137"/>
    <mergeCell ref="AU134:AV137"/>
    <mergeCell ref="E138:K139"/>
    <mergeCell ref="AB138:AV138"/>
    <mergeCell ref="Y139:AA145"/>
    <mergeCell ref="AB139:AH141"/>
    <mergeCell ref="AI139:AJ141"/>
    <mergeCell ref="AK139:AN141"/>
    <mergeCell ref="AO139:AO141"/>
    <mergeCell ref="T134:V137"/>
    <mergeCell ref="W134:W137"/>
    <mergeCell ref="AB134:AH137"/>
    <mergeCell ref="AI134:AJ137"/>
    <mergeCell ref="AN150:AN152"/>
    <mergeCell ref="AO150:AQ152"/>
    <mergeCell ref="AR150:AR152"/>
    <mergeCell ref="AS150:AU152"/>
    <mergeCell ref="AK134:AN137"/>
    <mergeCell ref="AO134:AO137"/>
    <mergeCell ref="E134:J137"/>
    <mergeCell ref="K134:K137"/>
    <mergeCell ref="L134:N137"/>
    <mergeCell ref="O134:O137"/>
    <mergeCell ref="P134:R137"/>
    <mergeCell ref="S134:S137"/>
    <mergeCell ref="W141:W143"/>
    <mergeCell ref="AC142:AU142"/>
    <mergeCell ref="AC143:AU144"/>
    <mergeCell ref="AU139:AV141"/>
    <mergeCell ref="AP139:AS141"/>
    <mergeCell ref="AT139:AT141"/>
    <mergeCell ref="E141:J143"/>
    <mergeCell ref="K141:K143"/>
    <mergeCell ref="L141:N143"/>
    <mergeCell ref="O141:O143"/>
    <mergeCell ref="P141:R143"/>
    <mergeCell ref="S141:S143"/>
    <mergeCell ref="M168:O168"/>
    <mergeCell ref="Q168:S168"/>
    <mergeCell ref="T141:V143"/>
    <mergeCell ref="U150:V152"/>
    <mergeCell ref="W150:W152"/>
    <mergeCell ref="AB150:AH152"/>
    <mergeCell ref="AI150:AJ152"/>
    <mergeCell ref="AK150:AM152"/>
    <mergeCell ref="B159:AC160"/>
    <mergeCell ref="F145:V145"/>
    <mergeCell ref="B147:D152"/>
    <mergeCell ref="Y147:AA152"/>
    <mergeCell ref="M150:N152"/>
    <mergeCell ref="O150:P152"/>
    <mergeCell ref="Q150:Q152"/>
    <mergeCell ref="R150:S152"/>
    <mergeCell ref="B156:H156"/>
    <mergeCell ref="I156:I158"/>
    <mergeCell ref="J156:K158"/>
    <mergeCell ref="L156:L158"/>
    <mergeCell ref="M156:N158"/>
    <mergeCell ref="O156:O158"/>
    <mergeCell ref="AV150:AV152"/>
    <mergeCell ref="B155:V155"/>
    <mergeCell ref="T150:T152"/>
    <mergeCell ref="AN174:AS174"/>
    <mergeCell ref="AC175:AG175"/>
    <mergeCell ref="AH175:AM175"/>
    <mergeCell ref="AN175:AS175"/>
    <mergeCell ref="P156:P158"/>
    <mergeCell ref="Q156:Q158"/>
    <mergeCell ref="R156:S158"/>
    <mergeCell ref="T156:T158"/>
    <mergeCell ref="U156:V158"/>
    <mergeCell ref="W156:W158"/>
    <mergeCell ref="B170:F171"/>
    <mergeCell ref="G170:X171"/>
    <mergeCell ref="B172:F172"/>
    <mergeCell ref="G172:X172"/>
    <mergeCell ref="AC174:AG174"/>
    <mergeCell ref="AH174:AM174"/>
    <mergeCell ref="B161:D165"/>
    <mergeCell ref="E161:AC165"/>
    <mergeCell ref="B168:F168"/>
    <mergeCell ref="G168:H168"/>
    <mergeCell ref="I168:K168"/>
    <mergeCell ref="AZ85:BB85"/>
    <mergeCell ref="U79:AA79"/>
    <mergeCell ref="AB79:AE79"/>
    <mergeCell ref="AF79:AI79"/>
    <mergeCell ref="AR79:AV79"/>
    <mergeCell ref="AW79:AZ79"/>
    <mergeCell ref="I80:L80"/>
    <mergeCell ref="M80:N80"/>
    <mergeCell ref="O80:P80"/>
    <mergeCell ref="R80:S80"/>
    <mergeCell ref="AB80:AE80"/>
    <mergeCell ref="AF80:AI80"/>
    <mergeCell ref="AR80:AV80"/>
    <mergeCell ref="AW80:AZ80"/>
    <mergeCell ref="AJ84:AO84"/>
    <mergeCell ref="AV84:BA84"/>
    <mergeCell ref="AP84:AU84"/>
  </mergeCells>
  <phoneticPr fontId="3"/>
  <conditionalFormatting sqref="O44 T44">
    <cfRule type="cellIs" dxfId="10" priority="15" operator="equal">
      <formula>0</formula>
    </cfRule>
  </conditionalFormatting>
  <conditionalFormatting sqref="AA41:AB41 AA39:AA40">
    <cfRule type="expression" dxfId="9" priority="17">
      <formula>#REF!="いいえ"</formula>
    </cfRule>
  </conditionalFormatting>
  <conditionalFormatting sqref="AA41:AB41 AA39:AA40">
    <cfRule type="expression" dxfId="8" priority="19">
      <formula>#REF!=""</formula>
    </cfRule>
  </conditionalFormatting>
  <conditionalFormatting sqref="O38 T38">
    <cfRule type="cellIs" dxfId="7" priority="16" operator="equal">
      <formula>0</formula>
    </cfRule>
  </conditionalFormatting>
  <conditionalFormatting sqref="AI49 AN49">
    <cfRule type="cellIs" dxfId="6" priority="11" operator="equal">
      <formula>0</formula>
    </cfRule>
  </conditionalFormatting>
  <conditionalFormatting sqref="AP36 AU36 AX36">
    <cfRule type="cellIs" dxfId="5" priority="10" operator="equal">
      <formula>0</formula>
    </cfRule>
  </conditionalFormatting>
  <conditionalFormatting sqref="AI23:BA25">
    <cfRule type="expression" dxfId="4" priority="8">
      <formula>$H$31="✔"</formula>
    </cfRule>
  </conditionalFormatting>
  <conditionalFormatting sqref="AP4:BA5">
    <cfRule type="expression" dxfId="3" priority="2">
      <formula>$AW$90&lt;&gt;0</formula>
    </cfRule>
    <cfRule type="expression" dxfId="2" priority="3">
      <formula>$AP$4=$BE$4</formula>
    </cfRule>
    <cfRule type="expression" dxfId="1" priority="4">
      <formula>$AP$4=$BF$4</formula>
    </cfRule>
  </conditionalFormatting>
  <conditionalFormatting sqref="AB63:AJ64">
    <cfRule type="expression" dxfId="0" priority="1">
      <formula>$AI$31="✔"</formula>
    </cfRule>
  </conditionalFormatting>
  <dataValidations disablePrompts="1" count="1">
    <dataValidation type="list" allowBlank="1" showInputMessage="1" showErrorMessage="1" sqref="H158 K129 F132 J132 O132 T132 K148 F151 AF129 AS132 AC132 AF132 AF148 AJ132 AN132 V36:V37 Q36:Q37 I151 F157 D158 C157 M36:M37 I36:I37 AJ34 AN34 AR34 AW34 V42 Q42 M42 I42" xr:uid="{00000000-0002-0000-0200-000000000000}">
      <formula1>"✔"</formula1>
    </dataValidation>
  </dataValidations>
  <printOptions horizontalCentered="1" verticalCentered="1"/>
  <pageMargins left="0.43307086614173229" right="3.937007874015748E-2" top="0.35433070866141736" bottom="0.35433070866141736" header="0.31496062992125984" footer="0.31496062992125984"/>
  <pageSetup paperSize="9" scale="6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245"/>
  <sheetViews>
    <sheetView view="pageBreakPreview" zoomScale="85" zoomScaleNormal="70" zoomScaleSheetLayoutView="85" workbookViewId="0">
      <selection activeCell="O233" sqref="O233:R234"/>
    </sheetView>
  </sheetViews>
  <sheetFormatPr defaultRowHeight="18.75"/>
  <cols>
    <col min="1" max="1" width="4.625" customWidth="1"/>
    <col min="13" max="14" width="4.625" customWidth="1"/>
    <col min="19" max="19" width="4.625" customWidth="1"/>
  </cols>
  <sheetData>
    <row r="1" spans="2:18">
      <c r="G1" s="317"/>
    </row>
    <row r="2" spans="2:18" ht="18.75" customHeight="1">
      <c r="B2" s="1096" t="s">
        <v>239</v>
      </c>
      <c r="C2" s="1096"/>
      <c r="D2" s="1096"/>
      <c r="E2" s="1096"/>
      <c r="F2" s="1096"/>
      <c r="G2" s="1096"/>
      <c r="H2" s="1096"/>
      <c r="I2" s="1096"/>
      <c r="J2" s="1096"/>
      <c r="K2" s="1096"/>
      <c r="L2" s="1096"/>
      <c r="M2" s="1096"/>
      <c r="N2" s="1096"/>
      <c r="O2" s="1096"/>
      <c r="P2" s="1096"/>
      <c r="Q2" s="1096"/>
      <c r="R2" s="1096"/>
    </row>
    <row r="3" spans="2:18" ht="18.75" customHeight="1">
      <c r="B3" s="1096"/>
      <c r="C3" s="1096"/>
      <c r="D3" s="1096"/>
      <c r="E3" s="1096"/>
      <c r="F3" s="1096"/>
      <c r="G3" s="1096"/>
      <c r="H3" s="1096"/>
      <c r="I3" s="1096"/>
      <c r="J3" s="1096"/>
      <c r="K3" s="1096"/>
      <c r="L3" s="1096"/>
      <c r="M3" s="1096"/>
      <c r="N3" s="1096"/>
      <c r="O3" s="1096"/>
      <c r="P3" s="1096"/>
      <c r="Q3" s="1096"/>
      <c r="R3" s="1096"/>
    </row>
    <row r="4" spans="2:18">
      <c r="B4" s="1097" t="s">
        <v>187</v>
      </c>
      <c r="C4" s="1097"/>
      <c r="D4" s="1097"/>
      <c r="E4" s="1097"/>
      <c r="F4" s="1097"/>
      <c r="G4" s="1097"/>
      <c r="H4" s="1097"/>
      <c r="I4" s="1097"/>
      <c r="J4" s="1097"/>
      <c r="K4" s="1097"/>
      <c r="L4" s="1097"/>
      <c r="M4" s="318"/>
    </row>
    <row r="5" spans="2:18">
      <c r="B5" s="1097"/>
      <c r="C5" s="1097"/>
      <c r="D5" s="1097"/>
      <c r="E5" s="1097"/>
      <c r="F5" s="1097"/>
      <c r="G5" s="1097"/>
      <c r="H5" s="1097"/>
      <c r="I5" s="1097"/>
      <c r="J5" s="1097"/>
      <c r="K5" s="1097"/>
      <c r="L5" s="1097"/>
      <c r="M5" s="318"/>
    </row>
    <row r="6" spans="2:18" ht="18.75" customHeight="1">
      <c r="B6" s="1098" t="s">
        <v>188</v>
      </c>
      <c r="C6" s="1098"/>
      <c r="D6" s="1098"/>
      <c r="E6" s="1098"/>
      <c r="F6" s="1098"/>
      <c r="G6" s="1098"/>
      <c r="H6" s="1098"/>
      <c r="I6" s="1098"/>
      <c r="J6" s="1098"/>
      <c r="K6" s="1098"/>
      <c r="L6" s="1098"/>
      <c r="M6" s="1098"/>
      <c r="N6" s="1098"/>
      <c r="O6" s="1098"/>
      <c r="P6" s="1098"/>
      <c r="Q6" s="1098"/>
      <c r="R6" s="1098"/>
    </row>
    <row r="7" spans="2:18">
      <c r="B7" s="1098"/>
      <c r="C7" s="1098"/>
      <c r="D7" s="1098"/>
      <c r="E7" s="1098"/>
      <c r="F7" s="1098"/>
      <c r="G7" s="1098"/>
      <c r="H7" s="1098"/>
      <c r="I7" s="1098"/>
      <c r="J7" s="1098"/>
      <c r="K7" s="1098"/>
      <c r="L7" s="1098"/>
      <c r="M7" s="1098"/>
      <c r="N7" s="1098"/>
      <c r="O7" s="1098"/>
      <c r="P7" s="1098"/>
      <c r="Q7" s="1098"/>
      <c r="R7" s="1098"/>
    </row>
    <row r="8" spans="2:18">
      <c r="B8" s="1099"/>
      <c r="C8" s="1099"/>
      <c r="D8" s="1099"/>
      <c r="E8" s="1099"/>
      <c r="F8" s="1099"/>
      <c r="H8" s="1099"/>
      <c r="I8" s="1099"/>
      <c r="J8" s="1099"/>
      <c r="K8" s="1099"/>
      <c r="L8" s="1099"/>
      <c r="M8" s="318"/>
    </row>
    <row r="9" spans="2:18">
      <c r="M9" s="318"/>
    </row>
    <row r="10" spans="2:18">
      <c r="M10" s="318"/>
    </row>
    <row r="11" spans="2:18">
      <c r="M11" s="318"/>
    </row>
    <row r="12" spans="2:18">
      <c r="M12" s="318"/>
    </row>
    <row r="13" spans="2:18">
      <c r="M13" s="318"/>
      <c r="O13" s="319" t="s">
        <v>189</v>
      </c>
      <c r="P13" s="320"/>
      <c r="Q13" s="321"/>
      <c r="R13" s="321"/>
    </row>
    <row r="14" spans="2:18">
      <c r="M14" s="318"/>
      <c r="O14" s="1090" t="s">
        <v>190</v>
      </c>
      <c r="P14" s="1091"/>
      <c r="Q14" s="1091"/>
      <c r="R14" s="1092"/>
    </row>
    <row r="15" spans="2:18">
      <c r="M15" s="318"/>
      <c r="O15" s="1093"/>
      <c r="P15" s="1094"/>
      <c r="Q15" s="1094"/>
      <c r="R15" s="1095"/>
    </row>
    <row r="16" spans="2:18">
      <c r="M16" s="318"/>
      <c r="O16" s="322"/>
      <c r="P16" s="322"/>
      <c r="Q16" s="322"/>
      <c r="R16" s="322"/>
    </row>
    <row r="17" spans="2:18">
      <c r="M17" s="318"/>
      <c r="O17" s="322"/>
      <c r="P17" s="322"/>
      <c r="Q17" s="322"/>
      <c r="R17" s="322"/>
    </row>
    <row r="18" spans="2:18">
      <c r="M18" s="318"/>
    </row>
    <row r="19" spans="2:18">
      <c r="M19" s="318"/>
    </row>
    <row r="20" spans="2:18">
      <c r="M20" s="318"/>
    </row>
    <row r="21" spans="2:18" ht="18.75" customHeight="1">
      <c r="M21" s="318"/>
      <c r="O21" s="319" t="s">
        <v>191</v>
      </c>
      <c r="P21" s="320"/>
      <c r="Q21" s="321"/>
      <c r="R21" s="321"/>
    </row>
    <row r="22" spans="2:18" ht="18.75" customHeight="1">
      <c r="M22" s="318"/>
      <c r="O22" s="1100" t="s">
        <v>192</v>
      </c>
      <c r="P22" s="1101"/>
      <c r="Q22" s="1101"/>
      <c r="R22" s="1102"/>
    </row>
    <row r="23" spans="2:18">
      <c r="M23" s="318"/>
      <c r="O23" s="1100"/>
      <c r="P23" s="1101"/>
      <c r="Q23" s="1101"/>
      <c r="R23" s="1102"/>
    </row>
    <row r="24" spans="2:18">
      <c r="M24" s="318"/>
      <c r="O24" s="1100"/>
      <c r="P24" s="1101"/>
      <c r="Q24" s="1101"/>
      <c r="R24" s="1102"/>
    </row>
    <row r="25" spans="2:18">
      <c r="M25" s="318"/>
      <c r="O25" s="1103"/>
      <c r="P25" s="1104"/>
      <c r="Q25" s="1104"/>
      <c r="R25" s="1105"/>
    </row>
    <row r="26" spans="2:18">
      <c r="M26" s="318"/>
    </row>
    <row r="27" spans="2:18" ht="19.5" thickBot="1">
      <c r="M27" s="318"/>
    </row>
    <row r="28" spans="2:18" ht="19.5" thickBot="1">
      <c r="B28" s="1106" t="s">
        <v>193</v>
      </c>
      <c r="C28" s="1107"/>
      <c r="D28" s="323"/>
      <c r="E28" s="324"/>
      <c r="F28" s="324"/>
      <c r="G28" s="324"/>
      <c r="H28" s="324"/>
      <c r="I28" s="324"/>
      <c r="J28" s="324"/>
      <c r="K28" s="324"/>
      <c r="L28" s="324"/>
      <c r="M28" s="318"/>
    </row>
    <row r="29" spans="2:18" ht="18.75" customHeight="1">
      <c r="B29" s="1108" t="s">
        <v>194</v>
      </c>
      <c r="C29" s="1109"/>
      <c r="D29" s="1109"/>
      <c r="E29" s="1109"/>
      <c r="F29" s="1109"/>
      <c r="G29" s="1109"/>
      <c r="H29" s="1109"/>
      <c r="I29" s="1109"/>
      <c r="J29" s="1109"/>
      <c r="K29" s="1109"/>
      <c r="L29" s="1110"/>
      <c r="M29" s="318"/>
    </row>
    <row r="30" spans="2:18" ht="19.5" thickBot="1">
      <c r="B30" s="1111"/>
      <c r="C30" s="1112"/>
      <c r="D30" s="1112"/>
      <c r="E30" s="1112"/>
      <c r="F30" s="1112"/>
      <c r="G30" s="1112"/>
      <c r="H30" s="1112"/>
      <c r="I30" s="1112"/>
      <c r="J30" s="1112"/>
      <c r="K30" s="1112"/>
      <c r="L30" s="1113"/>
      <c r="M30" s="318"/>
    </row>
    <row r="31" spans="2:18">
      <c r="M31" s="318"/>
    </row>
    <row r="32" spans="2:18" s="325" customFormat="1" ht="3" customHeight="1">
      <c r="M32" s="326"/>
    </row>
    <row r="33" spans="2:18">
      <c r="M33" s="318"/>
    </row>
    <row r="34" spans="2:18" ht="18.75" customHeight="1">
      <c r="B34" s="1098" t="s">
        <v>195</v>
      </c>
      <c r="C34" s="1098"/>
      <c r="D34" s="1098"/>
      <c r="E34" s="1098"/>
      <c r="F34" s="1098"/>
      <c r="G34" s="1098"/>
      <c r="H34" s="1098"/>
      <c r="I34" s="1098"/>
      <c r="J34" s="1098"/>
      <c r="K34" s="1098"/>
      <c r="L34" s="1098"/>
      <c r="M34" s="1098"/>
      <c r="N34" s="1098"/>
      <c r="O34" s="1098"/>
      <c r="P34" s="1098"/>
      <c r="Q34" s="1098"/>
      <c r="R34" s="1098"/>
    </row>
    <row r="35" spans="2:18">
      <c r="B35" s="1098"/>
      <c r="C35" s="1098"/>
      <c r="D35" s="1098"/>
      <c r="E35" s="1098"/>
      <c r="F35" s="1098"/>
      <c r="G35" s="1098"/>
      <c r="H35" s="1098"/>
      <c r="I35" s="1098"/>
      <c r="J35" s="1098"/>
      <c r="K35" s="1098"/>
      <c r="L35" s="1098"/>
      <c r="M35" s="1098"/>
      <c r="N35" s="1098"/>
      <c r="O35" s="1098"/>
      <c r="P35" s="1098"/>
      <c r="Q35" s="1098"/>
      <c r="R35" s="1098"/>
    </row>
    <row r="36" spans="2:18">
      <c r="B36" s="1099"/>
      <c r="C36" s="1099"/>
      <c r="D36" s="1099"/>
      <c r="E36" s="1099"/>
      <c r="F36" s="1099"/>
      <c r="H36" s="1099"/>
      <c r="I36" s="1099"/>
      <c r="J36" s="1099"/>
      <c r="K36" s="1099"/>
      <c r="L36" s="1099"/>
      <c r="M36" s="318"/>
    </row>
    <row r="37" spans="2:18">
      <c r="M37" s="318"/>
      <c r="O37" s="319" t="s">
        <v>196</v>
      </c>
      <c r="P37" s="320"/>
      <c r="Q37" s="321"/>
      <c r="R37" s="321"/>
    </row>
    <row r="38" spans="2:18">
      <c r="M38" s="318"/>
      <c r="O38" s="1100" t="s">
        <v>236</v>
      </c>
      <c r="P38" s="1101"/>
      <c r="Q38" s="1101"/>
      <c r="R38" s="1102"/>
    </row>
    <row r="39" spans="2:18">
      <c r="M39" s="318"/>
      <c r="O39" s="1103"/>
      <c r="P39" s="1104"/>
      <c r="Q39" s="1104"/>
      <c r="R39" s="1105"/>
    </row>
    <row r="40" spans="2:18" ht="18.75" customHeight="1">
      <c r="M40" s="318"/>
    </row>
    <row r="41" spans="2:18">
      <c r="M41" s="318"/>
    </row>
    <row r="42" spans="2:18">
      <c r="M42" s="318"/>
    </row>
    <row r="43" spans="2:18">
      <c r="M43" s="318"/>
    </row>
    <row r="44" spans="2:18">
      <c r="M44" s="318"/>
    </row>
    <row r="45" spans="2:18">
      <c r="M45" s="318"/>
    </row>
    <row r="46" spans="2:18">
      <c r="M46" s="318"/>
      <c r="O46" s="319" t="s">
        <v>200</v>
      </c>
      <c r="P46" s="320"/>
      <c r="Q46" s="321"/>
      <c r="R46" s="321"/>
    </row>
    <row r="47" spans="2:18" ht="18.75" customHeight="1">
      <c r="M47" s="318"/>
      <c r="O47" s="1100" t="s">
        <v>237</v>
      </c>
      <c r="P47" s="1101"/>
      <c r="Q47" s="1101"/>
      <c r="R47" s="1102"/>
    </row>
    <row r="48" spans="2:18">
      <c r="M48" s="318"/>
      <c r="O48" s="1100"/>
      <c r="P48" s="1101"/>
      <c r="Q48" s="1101"/>
      <c r="R48" s="1102"/>
    </row>
    <row r="49" spans="2:18">
      <c r="M49" s="318"/>
      <c r="O49" s="1103"/>
      <c r="P49" s="1104"/>
      <c r="Q49" s="1104"/>
      <c r="R49" s="1105"/>
    </row>
    <row r="50" spans="2:18">
      <c r="M50" s="318"/>
    </row>
    <row r="51" spans="2:18">
      <c r="M51" s="318"/>
    </row>
    <row r="52" spans="2:18">
      <c r="M52" s="318"/>
    </row>
    <row r="53" spans="2:18">
      <c r="M53" s="318"/>
    </row>
    <row r="54" spans="2:18">
      <c r="M54" s="318"/>
    </row>
    <row r="55" spans="2:18">
      <c r="M55" s="318"/>
    </row>
    <row r="56" spans="2:18">
      <c r="M56" s="318"/>
    </row>
    <row r="57" spans="2:18" ht="19.5" thickBot="1">
      <c r="M57" s="318"/>
    </row>
    <row r="58" spans="2:18" ht="18.75" customHeight="1" thickBot="1">
      <c r="B58" s="1106" t="s">
        <v>193</v>
      </c>
      <c r="C58" s="1107"/>
      <c r="D58" s="323"/>
      <c r="E58" s="324"/>
      <c r="F58" s="324"/>
      <c r="G58" s="324"/>
      <c r="H58" s="324"/>
      <c r="I58" s="324"/>
      <c r="J58" s="324"/>
      <c r="K58" s="324"/>
      <c r="L58" s="324"/>
      <c r="M58" s="318"/>
      <c r="O58" s="319" t="s">
        <v>203</v>
      </c>
      <c r="P58" s="320"/>
      <c r="Q58" s="321"/>
      <c r="R58" s="321"/>
    </row>
    <row r="59" spans="2:18" ht="18.75" customHeight="1">
      <c r="B59" s="1108" t="s">
        <v>194</v>
      </c>
      <c r="C59" s="1109"/>
      <c r="D59" s="1109"/>
      <c r="E59" s="1109"/>
      <c r="F59" s="1109"/>
      <c r="G59" s="1109"/>
      <c r="H59" s="1109"/>
      <c r="I59" s="1109"/>
      <c r="J59" s="1109"/>
      <c r="K59" s="1109"/>
      <c r="L59" s="1110"/>
      <c r="M59" s="318"/>
      <c r="O59" s="1100" t="s">
        <v>238</v>
      </c>
      <c r="P59" s="1101"/>
      <c r="Q59" s="1101"/>
      <c r="R59" s="1102"/>
    </row>
    <row r="60" spans="2:18" ht="19.5" thickBot="1">
      <c r="B60" s="1111"/>
      <c r="C60" s="1112"/>
      <c r="D60" s="1112"/>
      <c r="E60" s="1112"/>
      <c r="F60" s="1112"/>
      <c r="G60" s="1112"/>
      <c r="H60" s="1112"/>
      <c r="I60" s="1112"/>
      <c r="J60" s="1112"/>
      <c r="K60" s="1112"/>
      <c r="L60" s="1113"/>
      <c r="M60" s="318"/>
      <c r="O60" s="1100"/>
      <c r="P60" s="1101"/>
      <c r="Q60" s="1101"/>
      <c r="R60" s="1102"/>
    </row>
    <row r="61" spans="2:18">
      <c r="M61" s="318"/>
      <c r="O61" s="1103"/>
      <c r="P61" s="1104"/>
      <c r="Q61" s="1104"/>
      <c r="R61" s="1105"/>
    </row>
    <row r="62" spans="2:18" ht="18.75" customHeight="1" thickBot="1">
      <c r="M62" s="318"/>
    </row>
    <row r="63" spans="2:18" s="325" customFormat="1" ht="18.75" customHeight="1">
      <c r="B63" s="1121" t="s">
        <v>193</v>
      </c>
      <c r="C63" s="1122"/>
      <c r="D63" s="331"/>
      <c r="E63" s="331"/>
      <c r="F63" s="331"/>
      <c r="G63" s="331"/>
      <c r="H63" s="331"/>
      <c r="I63" s="331"/>
      <c r="J63" s="331"/>
      <c r="K63" s="331"/>
      <c r="L63" s="331"/>
      <c r="M63" s="318"/>
      <c r="N63"/>
      <c r="O63"/>
      <c r="P63"/>
      <c r="Q63"/>
      <c r="R63"/>
    </row>
    <row r="64" spans="2:18" s="325" customFormat="1" ht="18.75" customHeight="1" thickBot="1">
      <c r="B64" s="1123"/>
      <c r="C64" s="1124"/>
      <c r="D64" s="323"/>
      <c r="E64" s="324"/>
      <c r="F64" s="324"/>
      <c r="G64" s="324"/>
      <c r="H64" s="324"/>
      <c r="I64" s="324"/>
      <c r="J64" s="324"/>
      <c r="K64" s="324"/>
      <c r="L64" s="324"/>
      <c r="M64" s="324"/>
      <c r="N64" s="345"/>
      <c r="O64" s="324"/>
      <c r="P64" s="324"/>
      <c r="Q64" s="324"/>
      <c r="R64" s="324"/>
    </row>
    <row r="65" spans="2:18" s="325" customFormat="1" ht="18.75" customHeight="1">
      <c r="B65" s="1125" t="s">
        <v>242</v>
      </c>
      <c r="C65" s="1126"/>
      <c r="D65" s="1126"/>
      <c r="E65" s="1126"/>
      <c r="F65" s="1126"/>
      <c r="G65" s="1126"/>
      <c r="H65" s="1126"/>
      <c r="I65" s="1126"/>
      <c r="J65" s="1126"/>
      <c r="K65" s="1126"/>
      <c r="L65" s="1126"/>
      <c r="M65" s="1126"/>
      <c r="N65" s="1126"/>
      <c r="O65" s="1126"/>
      <c r="P65" s="1126"/>
      <c r="Q65" s="1126"/>
      <c r="R65" s="1127"/>
    </row>
    <row r="66" spans="2:18" s="325" customFormat="1" ht="18.75" customHeight="1">
      <c r="B66" s="1125"/>
      <c r="C66" s="1126"/>
      <c r="D66" s="1126"/>
      <c r="E66" s="1126"/>
      <c r="F66" s="1126"/>
      <c r="G66" s="1126"/>
      <c r="H66" s="1126"/>
      <c r="I66" s="1126"/>
      <c r="J66" s="1126"/>
      <c r="K66" s="1126"/>
      <c r="L66" s="1126"/>
      <c r="M66" s="1126"/>
      <c r="N66" s="1126"/>
      <c r="O66" s="1126"/>
      <c r="P66" s="1126"/>
      <c r="Q66" s="1126"/>
      <c r="R66" s="1127"/>
    </row>
    <row r="67" spans="2:18" s="325" customFormat="1" ht="18.75" customHeight="1">
      <c r="B67" s="1128"/>
      <c r="C67" s="1126"/>
      <c r="D67" s="1126"/>
      <c r="E67" s="1126"/>
      <c r="F67" s="1126"/>
      <c r="G67" s="1126"/>
      <c r="H67" s="1126"/>
      <c r="I67" s="1126"/>
      <c r="J67" s="1126"/>
      <c r="K67" s="1126"/>
      <c r="L67" s="1126"/>
      <c r="M67" s="1126"/>
      <c r="N67" s="1126"/>
      <c r="O67" s="1126"/>
      <c r="P67" s="1126"/>
      <c r="Q67" s="1126"/>
      <c r="R67" s="1127"/>
    </row>
    <row r="68" spans="2:18" ht="18.75" customHeight="1" thickBot="1">
      <c r="B68" s="1129"/>
      <c r="C68" s="1130"/>
      <c r="D68" s="1130"/>
      <c r="E68" s="1130"/>
      <c r="F68" s="1130"/>
      <c r="G68" s="1130"/>
      <c r="H68" s="1130"/>
      <c r="I68" s="1130"/>
      <c r="J68" s="1130"/>
      <c r="K68" s="1130"/>
      <c r="L68" s="1130"/>
      <c r="M68" s="1130"/>
      <c r="N68" s="1130"/>
      <c r="O68" s="1130"/>
      <c r="P68" s="1130"/>
      <c r="Q68" s="1130"/>
      <c r="R68" s="1131"/>
    </row>
    <row r="69" spans="2:18" s="325" customFormat="1" ht="18.75" customHeight="1">
      <c r="B69" s="341"/>
      <c r="C69" s="341"/>
      <c r="D69" s="341"/>
      <c r="E69" s="341"/>
      <c r="F69" s="341"/>
      <c r="G69" s="341"/>
      <c r="H69" s="341"/>
      <c r="I69" s="341"/>
      <c r="J69" s="341"/>
      <c r="K69" s="341"/>
      <c r="L69" s="341"/>
      <c r="M69" s="341"/>
      <c r="N69" s="346"/>
      <c r="O69" s="341"/>
      <c r="P69" s="341"/>
      <c r="Q69" s="341"/>
      <c r="R69" s="341"/>
    </row>
    <row r="70" spans="2:18" ht="18.75" customHeight="1">
      <c r="B70" s="1097" t="s">
        <v>197</v>
      </c>
      <c r="C70" s="1097"/>
      <c r="D70" s="1097"/>
      <c r="E70" s="1097"/>
      <c r="F70" s="1097"/>
      <c r="G70" s="1097"/>
      <c r="H70" s="1097"/>
      <c r="I70" s="1097"/>
      <c r="J70" s="1097"/>
      <c r="K70" s="1097"/>
      <c r="L70" s="1097"/>
      <c r="M70" s="318"/>
    </row>
    <row r="71" spans="2:18" ht="18.75" customHeight="1">
      <c r="B71" s="1097"/>
      <c r="C71" s="1097"/>
      <c r="D71" s="1097"/>
      <c r="E71" s="1097"/>
      <c r="F71" s="1097"/>
      <c r="G71" s="1097"/>
      <c r="H71" s="1097"/>
      <c r="I71" s="1097"/>
      <c r="J71" s="1097"/>
      <c r="K71" s="1097"/>
      <c r="L71" s="1097"/>
      <c r="M71" s="318"/>
    </row>
    <row r="72" spans="2:18" ht="18.75" customHeight="1">
      <c r="B72" s="1098" t="s">
        <v>198</v>
      </c>
      <c r="C72" s="1098"/>
      <c r="D72" s="1098"/>
      <c r="E72" s="1098"/>
      <c r="F72" s="1098"/>
      <c r="G72" s="1098"/>
      <c r="H72" s="1098"/>
      <c r="I72" s="1098"/>
      <c r="J72" s="1098"/>
      <c r="K72" s="1098"/>
      <c r="L72" s="1098"/>
      <c r="M72" s="1098"/>
      <c r="N72" s="1098"/>
      <c r="O72" s="1098"/>
      <c r="P72" s="1098"/>
      <c r="Q72" s="1098"/>
      <c r="R72" s="1098"/>
    </row>
    <row r="73" spans="2:18">
      <c r="B73" s="1098"/>
      <c r="C73" s="1098"/>
      <c r="D73" s="1098"/>
      <c r="E73" s="1098"/>
      <c r="F73" s="1098"/>
      <c r="G73" s="1098"/>
      <c r="H73" s="1098"/>
      <c r="I73" s="1098"/>
      <c r="J73" s="1098"/>
      <c r="K73" s="1098"/>
      <c r="L73" s="1098"/>
      <c r="M73" s="1098"/>
      <c r="N73" s="1098"/>
      <c r="O73" s="1098"/>
      <c r="P73" s="1098"/>
      <c r="Q73" s="1098"/>
      <c r="R73" s="1098"/>
    </row>
    <row r="74" spans="2:18" ht="6" customHeight="1">
      <c r="M74" s="318"/>
    </row>
    <row r="75" spans="2:18" ht="18.75" customHeight="1">
      <c r="B75" s="1114" t="s">
        <v>199</v>
      </c>
      <c r="C75" s="1114"/>
      <c r="D75" s="1114"/>
      <c r="E75" s="1114"/>
      <c r="F75" s="1114"/>
      <c r="G75" s="1114"/>
      <c r="H75" s="1114"/>
      <c r="I75" s="1114"/>
      <c r="J75" s="1114"/>
      <c r="K75" s="1114"/>
      <c r="L75" s="1114"/>
      <c r="M75" s="1114"/>
      <c r="N75" s="1114"/>
      <c r="O75" s="1114"/>
      <c r="P75" s="1114"/>
      <c r="Q75" s="1114"/>
      <c r="R75" s="1114"/>
    </row>
    <row r="76" spans="2:18" ht="18.75" customHeight="1">
      <c r="B76" s="1114"/>
      <c r="C76" s="1114"/>
      <c r="D76" s="1114"/>
      <c r="E76" s="1114"/>
      <c r="F76" s="1114"/>
      <c r="G76" s="1114"/>
      <c r="H76" s="1114"/>
      <c r="I76" s="1114"/>
      <c r="J76" s="1114"/>
      <c r="K76" s="1114"/>
      <c r="L76" s="1114"/>
      <c r="M76" s="1114"/>
      <c r="N76" s="1114"/>
      <c r="O76" s="1114"/>
      <c r="P76" s="1114"/>
      <c r="Q76" s="1114"/>
      <c r="R76" s="1114"/>
    </row>
    <row r="77" spans="2:18" ht="6" customHeight="1">
      <c r="M77" s="318"/>
    </row>
    <row r="78" spans="2:18">
      <c r="M78" s="318"/>
    </row>
    <row r="79" spans="2:18">
      <c r="M79" s="318"/>
    </row>
    <row r="80" spans="2:18">
      <c r="M80" s="318"/>
    </row>
    <row r="81" spans="13:18">
      <c r="M81" s="318"/>
    </row>
    <row r="82" spans="13:18">
      <c r="M82" s="318"/>
    </row>
    <row r="83" spans="13:18">
      <c r="M83" s="318"/>
    </row>
    <row r="84" spans="13:18">
      <c r="M84" s="318"/>
    </row>
    <row r="85" spans="13:18">
      <c r="M85" s="318"/>
    </row>
    <row r="86" spans="13:18">
      <c r="M86" s="318"/>
    </row>
    <row r="87" spans="13:18">
      <c r="M87" s="318"/>
      <c r="O87" s="319" t="s">
        <v>204</v>
      </c>
      <c r="P87" s="320"/>
      <c r="Q87" s="321"/>
      <c r="R87" s="321"/>
    </row>
    <row r="88" spans="13:18">
      <c r="M88" s="318"/>
      <c r="O88" s="1100" t="s">
        <v>201</v>
      </c>
      <c r="P88" s="1101"/>
      <c r="Q88" s="1101"/>
      <c r="R88" s="1102"/>
    </row>
    <row r="89" spans="13:18">
      <c r="M89" s="318"/>
      <c r="O89" s="1103"/>
      <c r="P89" s="1104"/>
      <c r="Q89" s="1104"/>
      <c r="R89" s="1105"/>
    </row>
    <row r="90" spans="13:18">
      <c r="M90" s="318"/>
    </row>
    <row r="91" spans="13:18">
      <c r="M91" s="318"/>
    </row>
    <row r="92" spans="13:18">
      <c r="M92" s="318"/>
    </row>
    <row r="93" spans="13:18">
      <c r="M93" s="318"/>
    </row>
    <row r="94" spans="13:18">
      <c r="M94" s="318"/>
    </row>
    <row r="95" spans="13:18">
      <c r="M95" s="318"/>
    </row>
    <row r="96" spans="13:18">
      <c r="M96" s="318"/>
    </row>
    <row r="97" spans="2:18">
      <c r="M97" s="318"/>
    </row>
    <row r="98" spans="2:18">
      <c r="M98" s="318"/>
    </row>
    <row r="99" spans="2:18">
      <c r="M99" s="318"/>
    </row>
    <row r="100" spans="2:18" ht="18.75" customHeight="1">
      <c r="M100" s="318"/>
    </row>
    <row r="101" spans="2:18">
      <c r="M101" s="318"/>
    </row>
    <row r="102" spans="2:18">
      <c r="M102" s="318"/>
    </row>
    <row r="103" spans="2:18">
      <c r="M103" s="318"/>
    </row>
    <row r="104" spans="2:18">
      <c r="M104" s="318"/>
    </row>
    <row r="105" spans="2:18">
      <c r="M105" s="318"/>
    </row>
    <row r="106" spans="2:18" ht="3" customHeight="1">
      <c r="M106" s="318"/>
    </row>
    <row r="107" spans="2:18">
      <c r="M107" s="318"/>
    </row>
    <row r="108" spans="2:18">
      <c r="B108" s="1098" t="s">
        <v>202</v>
      </c>
      <c r="C108" s="1098"/>
      <c r="D108" s="1098"/>
      <c r="E108" s="1098"/>
      <c r="F108" s="1098"/>
      <c r="G108" s="1098"/>
      <c r="H108" s="1098"/>
      <c r="I108" s="1098"/>
      <c r="J108" s="1098"/>
      <c r="K108" s="1098"/>
      <c r="L108" s="1098"/>
      <c r="M108" s="1098"/>
      <c r="N108" s="1098"/>
      <c r="O108" s="1098"/>
      <c r="P108" s="1098"/>
      <c r="Q108" s="1098"/>
      <c r="R108" s="1098"/>
    </row>
    <row r="109" spans="2:18">
      <c r="B109" s="1098"/>
      <c r="C109" s="1098"/>
      <c r="D109" s="1098"/>
      <c r="E109" s="1098"/>
      <c r="F109" s="1098"/>
      <c r="G109" s="1098"/>
      <c r="H109" s="1098"/>
      <c r="I109" s="1098"/>
      <c r="J109" s="1098"/>
      <c r="K109" s="1098"/>
      <c r="L109" s="1098"/>
      <c r="M109" s="1098"/>
      <c r="N109" s="1098"/>
      <c r="O109" s="1098"/>
      <c r="P109" s="1098"/>
      <c r="Q109" s="1098"/>
      <c r="R109" s="1098"/>
    </row>
    <row r="110" spans="2:18">
      <c r="M110" s="318"/>
    </row>
    <row r="111" spans="2:18" ht="18.75" customHeight="1">
      <c r="M111" s="318"/>
      <c r="O111" s="319" t="s">
        <v>205</v>
      </c>
      <c r="P111" s="320"/>
      <c r="Q111" s="321"/>
      <c r="R111" s="321"/>
    </row>
    <row r="112" spans="2:18" ht="18.75" customHeight="1">
      <c r="M112" s="318"/>
      <c r="O112" s="1115" t="s">
        <v>241</v>
      </c>
      <c r="P112" s="1116"/>
      <c r="Q112" s="1116"/>
      <c r="R112" s="1117"/>
    </row>
    <row r="113" spans="2:18">
      <c r="M113" s="318"/>
      <c r="O113" s="1118"/>
      <c r="P113" s="1119"/>
      <c r="Q113" s="1119"/>
      <c r="R113" s="1120"/>
    </row>
    <row r="114" spans="2:18">
      <c r="M114" s="318"/>
    </row>
    <row r="115" spans="2:18">
      <c r="M115" s="318"/>
    </row>
    <row r="116" spans="2:18">
      <c r="M116" s="318"/>
    </row>
    <row r="117" spans="2:18">
      <c r="M117" s="318"/>
    </row>
    <row r="118" spans="2:18">
      <c r="M118" s="318"/>
    </row>
    <row r="119" spans="2:18">
      <c r="M119" s="318"/>
    </row>
    <row r="120" spans="2:18" ht="18.75" customHeight="1">
      <c r="M120" s="318"/>
    </row>
    <row r="121" spans="2:18">
      <c r="M121" s="318"/>
      <c r="O121" s="328"/>
      <c r="P121" s="328"/>
      <c r="Q121" s="328"/>
      <c r="R121" s="328"/>
    </row>
    <row r="122" spans="2:18" ht="19.5" thickBot="1">
      <c r="M122" s="318"/>
      <c r="O122" s="328"/>
      <c r="P122" s="328"/>
      <c r="Q122" s="328"/>
      <c r="R122" s="328"/>
    </row>
    <row r="123" spans="2:18" ht="18.75" customHeight="1">
      <c r="B123" s="1121" t="s">
        <v>193</v>
      </c>
      <c r="C123" s="1122"/>
      <c r="D123" s="331"/>
      <c r="E123" s="331"/>
      <c r="F123" s="331"/>
      <c r="G123" s="331"/>
      <c r="H123" s="331"/>
      <c r="I123" s="331"/>
      <c r="J123" s="331"/>
      <c r="K123" s="331"/>
      <c r="L123" s="331"/>
      <c r="M123" s="318"/>
    </row>
    <row r="124" spans="2:18" ht="19.5" customHeight="1" thickBot="1">
      <c r="B124" s="1123"/>
      <c r="C124" s="1124"/>
      <c r="D124" s="323"/>
      <c r="E124" s="324"/>
      <c r="F124" s="324"/>
      <c r="G124" s="324"/>
      <c r="H124" s="324"/>
      <c r="I124" s="324"/>
      <c r="J124" s="324"/>
      <c r="K124" s="324"/>
      <c r="L124" s="324"/>
      <c r="M124" s="324"/>
      <c r="N124" s="345"/>
      <c r="O124" s="324"/>
      <c r="P124" s="324"/>
      <c r="Q124" s="324"/>
      <c r="R124" s="324"/>
    </row>
    <row r="125" spans="2:18" ht="18.75" customHeight="1">
      <c r="B125" s="1125" t="s">
        <v>242</v>
      </c>
      <c r="C125" s="1126"/>
      <c r="D125" s="1126"/>
      <c r="E125" s="1126"/>
      <c r="F125" s="1126"/>
      <c r="G125" s="1126"/>
      <c r="H125" s="1126"/>
      <c r="I125" s="1126"/>
      <c r="J125" s="1126"/>
      <c r="K125" s="1126"/>
      <c r="L125" s="1126"/>
      <c r="M125" s="1126"/>
      <c r="N125" s="1126"/>
      <c r="O125" s="1126"/>
      <c r="P125" s="1126"/>
      <c r="Q125" s="1126"/>
      <c r="R125" s="1127"/>
    </row>
    <row r="126" spans="2:18" ht="18.75" customHeight="1">
      <c r="B126" s="1125"/>
      <c r="C126" s="1126"/>
      <c r="D126" s="1126"/>
      <c r="E126" s="1126"/>
      <c r="F126" s="1126"/>
      <c r="G126" s="1126"/>
      <c r="H126" s="1126"/>
      <c r="I126" s="1126"/>
      <c r="J126" s="1126"/>
      <c r="K126" s="1126"/>
      <c r="L126" s="1126"/>
      <c r="M126" s="1126"/>
      <c r="N126" s="1126"/>
      <c r="O126" s="1126"/>
      <c r="P126" s="1126"/>
      <c r="Q126" s="1126"/>
      <c r="R126" s="1127"/>
    </row>
    <row r="127" spans="2:18" ht="18.75" customHeight="1">
      <c r="B127" s="1128"/>
      <c r="C127" s="1126"/>
      <c r="D127" s="1126"/>
      <c r="E127" s="1126"/>
      <c r="F127" s="1126"/>
      <c r="G127" s="1126"/>
      <c r="H127" s="1126"/>
      <c r="I127" s="1126"/>
      <c r="J127" s="1126"/>
      <c r="K127" s="1126"/>
      <c r="L127" s="1126"/>
      <c r="M127" s="1126"/>
      <c r="N127" s="1126"/>
      <c r="O127" s="1126"/>
      <c r="P127" s="1126"/>
      <c r="Q127" s="1126"/>
      <c r="R127" s="1127"/>
    </row>
    <row r="128" spans="2:18" ht="18.75" customHeight="1" thickBot="1">
      <c r="B128" s="1129"/>
      <c r="C128" s="1130"/>
      <c r="D128" s="1130"/>
      <c r="E128" s="1130"/>
      <c r="F128" s="1130"/>
      <c r="G128" s="1130"/>
      <c r="H128" s="1130"/>
      <c r="I128" s="1130"/>
      <c r="J128" s="1130"/>
      <c r="K128" s="1130"/>
      <c r="L128" s="1130"/>
      <c r="M128" s="1130"/>
      <c r="N128" s="1130"/>
      <c r="O128" s="1130"/>
      <c r="P128" s="1130"/>
      <c r="Q128" s="1130"/>
      <c r="R128" s="1131"/>
    </row>
    <row r="129" spans="2:18" ht="19.5" customHeight="1">
      <c r="M129" s="318"/>
      <c r="R129" s="328"/>
    </row>
    <row r="130" spans="2:18">
      <c r="M130" s="318"/>
    </row>
    <row r="131" spans="2:18">
      <c r="B131" s="1098" t="s">
        <v>209</v>
      </c>
      <c r="C131" s="1098"/>
      <c r="D131" s="1098"/>
      <c r="E131" s="1098"/>
      <c r="F131" s="1098"/>
      <c r="G131" s="1098"/>
      <c r="H131" s="1098"/>
      <c r="I131" s="1098"/>
      <c r="J131" s="1098"/>
      <c r="K131" s="1098"/>
      <c r="L131" s="1098"/>
      <c r="M131" s="1098"/>
      <c r="N131" s="1098"/>
      <c r="O131" s="1098"/>
      <c r="P131" s="1098"/>
      <c r="Q131" s="1098"/>
      <c r="R131" s="1098"/>
    </row>
    <row r="132" spans="2:18" ht="18.75" customHeight="1">
      <c r="B132" s="1098"/>
      <c r="C132" s="1098"/>
      <c r="D132" s="1098"/>
      <c r="E132" s="1098"/>
      <c r="F132" s="1098"/>
      <c r="G132" s="1098"/>
      <c r="H132" s="1098"/>
      <c r="I132" s="1098"/>
      <c r="J132" s="1098"/>
      <c r="K132" s="1098"/>
      <c r="L132" s="1098"/>
      <c r="M132" s="1098"/>
      <c r="N132" s="1098"/>
      <c r="O132" s="1098"/>
      <c r="P132" s="1098"/>
      <c r="Q132" s="1098"/>
      <c r="R132" s="1098"/>
    </row>
    <row r="133" spans="2:18" s="325" customFormat="1" ht="18.75" customHeight="1">
      <c r="B133" s="330"/>
      <c r="C133" s="330"/>
      <c r="D133" s="330"/>
      <c r="E133" s="330"/>
      <c r="F133" s="330"/>
      <c r="G133" s="330"/>
      <c r="H133" s="330"/>
      <c r="I133" s="330"/>
      <c r="J133" s="330"/>
      <c r="K133" s="330"/>
      <c r="L133" s="330"/>
      <c r="M133" s="318"/>
      <c r="N133"/>
      <c r="O133" s="330"/>
      <c r="P133" s="330"/>
      <c r="Q133" s="330"/>
      <c r="R133" s="330"/>
    </row>
    <row r="134" spans="2:18" s="325" customFormat="1" ht="18.75" customHeight="1">
      <c r="B134" s="330"/>
      <c r="C134" s="330"/>
      <c r="D134" s="330"/>
      <c r="E134" s="330"/>
      <c r="F134" s="330"/>
      <c r="G134" s="330"/>
      <c r="H134" s="330"/>
      <c r="I134" s="330"/>
      <c r="J134" s="330"/>
      <c r="K134" s="330"/>
      <c r="L134" s="330"/>
      <c r="M134" s="318"/>
      <c r="N134"/>
      <c r="O134" s="319" t="s">
        <v>206</v>
      </c>
      <c r="P134" s="320"/>
      <c r="Q134" s="321"/>
      <c r="R134" s="321"/>
    </row>
    <row r="135" spans="2:18" s="325" customFormat="1" ht="18.75" customHeight="1">
      <c r="B135" s="330"/>
      <c r="C135" s="330"/>
      <c r="D135" s="330"/>
      <c r="E135" s="330"/>
      <c r="F135" s="330"/>
      <c r="G135" s="330"/>
      <c r="H135" s="330"/>
      <c r="I135" s="330"/>
      <c r="J135" s="330"/>
      <c r="K135" s="330"/>
      <c r="L135" s="330"/>
      <c r="M135" s="318"/>
      <c r="N135"/>
      <c r="O135" s="1100" t="s">
        <v>211</v>
      </c>
      <c r="P135" s="1101"/>
      <c r="Q135" s="1101"/>
      <c r="R135" s="1102"/>
    </row>
    <row r="136" spans="2:18" s="325" customFormat="1" ht="18.75" customHeight="1">
      <c r="B136" s="330"/>
      <c r="C136" s="330"/>
      <c r="D136" s="330"/>
      <c r="E136" s="330"/>
      <c r="F136" s="330"/>
      <c r="G136" s="330"/>
      <c r="H136" s="330"/>
      <c r="I136" s="330"/>
      <c r="J136" s="330"/>
      <c r="K136" s="330"/>
      <c r="L136" s="330"/>
      <c r="M136" s="318"/>
      <c r="N136"/>
      <c r="O136" s="1103"/>
      <c r="P136" s="1104"/>
      <c r="Q136" s="1104"/>
      <c r="R136" s="1105"/>
    </row>
    <row r="137" spans="2:18" s="325" customFormat="1" ht="18.75" customHeight="1">
      <c r="B137" s="330"/>
      <c r="C137" s="330"/>
      <c r="D137" s="330"/>
      <c r="E137" s="330"/>
      <c r="F137" s="330"/>
      <c r="G137" s="330"/>
      <c r="H137" s="330"/>
      <c r="I137" s="330"/>
      <c r="J137" s="330"/>
      <c r="K137" s="330"/>
      <c r="L137" s="330"/>
      <c r="M137" s="318"/>
      <c r="N137"/>
      <c r="O137" s="330"/>
      <c r="P137" s="330"/>
      <c r="Q137" s="330"/>
      <c r="R137" s="330"/>
    </row>
    <row r="138" spans="2:18" s="325" customFormat="1" ht="18.75" customHeight="1">
      <c r="B138" s="330"/>
      <c r="C138" s="330"/>
      <c r="D138" s="330"/>
      <c r="E138" s="330"/>
      <c r="F138" s="330"/>
      <c r="G138" s="330"/>
      <c r="H138" s="330"/>
      <c r="I138" s="330"/>
      <c r="J138" s="330"/>
      <c r="K138" s="330"/>
      <c r="L138" s="330"/>
      <c r="M138" s="318"/>
      <c r="N138"/>
      <c r="O138" s="330"/>
      <c r="P138" s="330"/>
      <c r="Q138" s="330"/>
      <c r="R138" s="330"/>
    </row>
    <row r="139" spans="2:18" s="325" customFormat="1" ht="18.75" customHeight="1">
      <c r="B139" s="330"/>
      <c r="C139" s="330"/>
      <c r="D139" s="330"/>
      <c r="E139" s="330"/>
      <c r="F139" s="330"/>
      <c r="G139" s="330"/>
      <c r="H139" s="330"/>
      <c r="I139" s="330"/>
      <c r="J139" s="330"/>
      <c r="K139" s="330"/>
      <c r="L139" s="330"/>
      <c r="M139" s="318"/>
      <c r="N139"/>
      <c r="O139" s="330"/>
      <c r="P139" s="330"/>
      <c r="Q139" s="330"/>
      <c r="R139" s="330"/>
    </row>
    <row r="140" spans="2:18" s="325" customFormat="1" ht="3" customHeight="1">
      <c r="B140" s="330"/>
      <c r="C140" s="330"/>
      <c r="D140" s="330"/>
      <c r="E140" s="330"/>
      <c r="F140" s="330"/>
      <c r="G140" s="330"/>
      <c r="H140" s="330"/>
      <c r="I140" s="330"/>
      <c r="J140" s="330"/>
      <c r="K140" s="330"/>
      <c r="L140" s="330"/>
      <c r="M140" s="330"/>
      <c r="N140"/>
      <c r="O140" s="330"/>
      <c r="P140" s="330"/>
      <c r="Q140" s="330"/>
      <c r="R140" s="330"/>
    </row>
    <row r="141" spans="2:18" s="325" customFormat="1" ht="18.75" customHeight="1">
      <c r="B141" s="330"/>
      <c r="C141" s="330"/>
      <c r="D141" s="330"/>
      <c r="E141" s="330"/>
      <c r="F141" s="330"/>
      <c r="G141" s="330"/>
      <c r="H141" s="330"/>
      <c r="I141" s="330"/>
      <c r="J141" s="330"/>
      <c r="K141" s="330"/>
      <c r="L141" s="330"/>
      <c r="M141" s="318"/>
      <c r="N141"/>
      <c r="O141" s="330"/>
      <c r="P141" s="330"/>
      <c r="Q141" s="330"/>
      <c r="R141" s="330"/>
    </row>
    <row r="142" spans="2:18" s="325" customFormat="1" ht="18.75" customHeight="1">
      <c r="B142" s="1098" t="s">
        <v>212</v>
      </c>
      <c r="C142" s="1098"/>
      <c r="D142" s="1098"/>
      <c r="E142" s="1098"/>
      <c r="F142" s="1098"/>
      <c r="G142" s="1098"/>
      <c r="H142" s="1098"/>
      <c r="I142" s="1098"/>
      <c r="J142" s="1098"/>
      <c r="K142" s="1098"/>
      <c r="L142" s="1098"/>
      <c r="M142" s="1098"/>
      <c r="N142" s="1098"/>
      <c r="O142" s="1098"/>
      <c r="P142" s="1098"/>
      <c r="Q142" s="1098"/>
      <c r="R142" s="1098"/>
    </row>
    <row r="143" spans="2:18" s="325" customFormat="1" ht="18.75" customHeight="1">
      <c r="B143" s="1098"/>
      <c r="C143" s="1098"/>
      <c r="D143" s="1098"/>
      <c r="E143" s="1098"/>
      <c r="F143" s="1098"/>
      <c r="G143" s="1098"/>
      <c r="H143" s="1098"/>
      <c r="I143" s="1098"/>
      <c r="J143" s="1098"/>
      <c r="K143" s="1098"/>
      <c r="L143" s="1098"/>
      <c r="M143" s="1098"/>
      <c r="N143" s="1098"/>
      <c r="O143" s="1098"/>
      <c r="P143" s="1098"/>
      <c r="Q143" s="1098"/>
      <c r="R143" s="1098"/>
    </row>
    <row r="144" spans="2:18" s="325" customFormat="1" ht="18.75" customHeight="1">
      <c r="B144" s="330"/>
      <c r="C144" s="330"/>
      <c r="D144" s="330"/>
      <c r="E144" s="330"/>
      <c r="F144" s="330"/>
      <c r="G144" s="330"/>
      <c r="H144" s="330"/>
      <c r="I144" s="330"/>
      <c r="J144" s="330"/>
      <c r="K144" s="330"/>
      <c r="L144" s="330"/>
      <c r="M144" s="318"/>
      <c r="N144"/>
      <c r="O144" s="330"/>
      <c r="P144" s="330"/>
      <c r="Q144" s="330"/>
      <c r="R144" s="330"/>
    </row>
    <row r="145" spans="2:18" s="325" customFormat="1" ht="18.75" customHeight="1">
      <c r="B145" s="330"/>
      <c r="C145" s="330"/>
      <c r="D145" s="330"/>
      <c r="E145" s="330"/>
      <c r="F145" s="330"/>
      <c r="G145" s="330"/>
      <c r="H145" s="330"/>
      <c r="I145" s="330"/>
      <c r="J145" s="330"/>
      <c r="K145" s="330"/>
      <c r="L145" s="330"/>
      <c r="M145" s="318"/>
      <c r="N145"/>
    </row>
    <row r="146" spans="2:18" s="325" customFormat="1" ht="18.75" customHeight="1">
      <c r="B146" s="330"/>
      <c r="C146" s="330"/>
      <c r="D146" s="330"/>
      <c r="E146" s="330"/>
      <c r="F146" s="330"/>
      <c r="G146" s="330"/>
      <c r="H146" s="330"/>
      <c r="I146" s="330"/>
      <c r="J146" s="330"/>
      <c r="K146" s="330"/>
      <c r="L146" s="330"/>
      <c r="M146" s="318"/>
      <c r="N146"/>
    </row>
    <row r="147" spans="2:18">
      <c r="M147" s="318"/>
      <c r="O147" s="319" t="s">
        <v>207</v>
      </c>
      <c r="P147" s="320"/>
      <c r="Q147" s="321"/>
      <c r="R147" s="321"/>
    </row>
    <row r="148" spans="2:18" ht="18.75" customHeight="1">
      <c r="M148" s="318"/>
      <c r="O148" s="1100" t="s">
        <v>214</v>
      </c>
      <c r="P148" s="1101"/>
      <c r="Q148" s="1101"/>
      <c r="R148" s="1102"/>
    </row>
    <row r="149" spans="2:18">
      <c r="M149" s="318"/>
      <c r="O149" s="1103"/>
      <c r="P149" s="1104"/>
      <c r="Q149" s="1104"/>
      <c r="R149" s="1105"/>
    </row>
    <row r="150" spans="2:18">
      <c r="M150" s="318"/>
    </row>
    <row r="151" spans="2:18">
      <c r="M151" s="318"/>
      <c r="O151" s="319" t="s">
        <v>210</v>
      </c>
      <c r="P151" s="320"/>
      <c r="Q151" s="321"/>
      <c r="R151" s="321"/>
    </row>
    <row r="152" spans="2:18" ht="18.75" customHeight="1">
      <c r="M152" s="318"/>
      <c r="O152" s="1100" t="s">
        <v>216</v>
      </c>
      <c r="P152" s="1101"/>
      <c r="Q152" s="1101"/>
      <c r="R152" s="1102"/>
    </row>
    <row r="153" spans="2:18">
      <c r="M153" s="318"/>
      <c r="O153" s="1103"/>
      <c r="P153" s="1104"/>
      <c r="Q153" s="1104"/>
      <c r="R153" s="1105"/>
    </row>
    <row r="154" spans="2:18">
      <c r="M154" s="318"/>
    </row>
    <row r="155" spans="2:18">
      <c r="M155" s="318"/>
      <c r="O155" s="319" t="s">
        <v>213</v>
      </c>
      <c r="P155" s="320"/>
      <c r="Q155" s="321"/>
      <c r="R155" s="321"/>
    </row>
    <row r="156" spans="2:18" ht="18.75" customHeight="1">
      <c r="M156" s="318"/>
      <c r="O156" s="1100" t="s">
        <v>218</v>
      </c>
      <c r="P156" s="1101"/>
      <c r="Q156" s="1101"/>
      <c r="R156" s="1102"/>
    </row>
    <row r="157" spans="2:18">
      <c r="M157" s="318"/>
      <c r="O157" s="1103"/>
      <c r="P157" s="1104"/>
      <c r="Q157" s="1104"/>
      <c r="R157" s="1105"/>
    </row>
    <row r="158" spans="2:18" ht="19.5" thickBot="1">
      <c r="M158" s="318"/>
    </row>
    <row r="159" spans="2:18" ht="19.5" thickBot="1">
      <c r="B159" s="1106" t="s">
        <v>193</v>
      </c>
      <c r="C159" s="1107"/>
      <c r="D159" s="323"/>
      <c r="E159" s="324"/>
      <c r="F159" s="324"/>
      <c r="G159" s="324"/>
      <c r="H159" s="324"/>
      <c r="I159" s="324"/>
      <c r="J159" s="324"/>
      <c r="K159" s="324"/>
      <c r="L159" s="324"/>
      <c r="M159" s="318"/>
      <c r="O159" s="319" t="s">
        <v>215</v>
      </c>
      <c r="P159" s="320"/>
      <c r="Q159" s="321"/>
      <c r="R159" s="321"/>
    </row>
    <row r="160" spans="2:18" ht="18.75" customHeight="1">
      <c r="B160" s="1108" t="s">
        <v>208</v>
      </c>
      <c r="C160" s="1109"/>
      <c r="D160" s="1109"/>
      <c r="E160" s="1109"/>
      <c r="F160" s="1109"/>
      <c r="G160" s="1109"/>
      <c r="H160" s="1109"/>
      <c r="I160" s="1109"/>
      <c r="J160" s="1109"/>
      <c r="K160" s="1109"/>
      <c r="L160" s="1110"/>
      <c r="M160" s="318"/>
      <c r="O160" s="1100" t="s">
        <v>220</v>
      </c>
      <c r="P160" s="1101"/>
      <c r="Q160" s="1101"/>
      <c r="R160" s="1102"/>
    </row>
    <row r="161" spans="2:18" ht="19.5" thickBot="1">
      <c r="B161" s="1111"/>
      <c r="C161" s="1112"/>
      <c r="D161" s="1112"/>
      <c r="E161" s="1112"/>
      <c r="F161" s="1112"/>
      <c r="G161" s="1112"/>
      <c r="H161" s="1112"/>
      <c r="I161" s="1112"/>
      <c r="J161" s="1112"/>
      <c r="K161" s="1112"/>
      <c r="L161" s="1113"/>
      <c r="M161" s="318"/>
      <c r="O161" s="1103"/>
      <c r="P161" s="1104"/>
      <c r="Q161" s="1104"/>
      <c r="R161" s="1105"/>
    </row>
    <row r="162" spans="2:18" ht="19.5" thickBot="1">
      <c r="B162" s="329"/>
      <c r="C162" s="329"/>
      <c r="D162" s="329"/>
      <c r="E162" s="329"/>
      <c r="F162" s="329"/>
      <c r="G162" s="329"/>
      <c r="H162" s="329"/>
      <c r="I162" s="329"/>
      <c r="J162" s="329"/>
      <c r="K162" s="329"/>
      <c r="L162" s="329"/>
      <c r="M162" s="318"/>
    </row>
    <row r="163" spans="2:18" ht="18.75" customHeight="1">
      <c r="B163" s="1121" t="s">
        <v>193</v>
      </c>
      <c r="C163" s="1122"/>
      <c r="D163" s="331"/>
      <c r="E163" s="331"/>
      <c r="F163" s="331"/>
      <c r="G163" s="331"/>
      <c r="H163" s="331"/>
      <c r="I163" s="331"/>
      <c r="J163" s="331"/>
      <c r="K163" s="331"/>
      <c r="L163" s="331"/>
      <c r="M163" s="318"/>
    </row>
    <row r="164" spans="2:18" ht="18.75" customHeight="1" thickBot="1">
      <c r="B164" s="1123"/>
      <c r="C164" s="1124"/>
      <c r="D164" s="323"/>
      <c r="E164" s="324"/>
      <c r="F164" s="324"/>
      <c r="G164" s="324"/>
      <c r="H164" s="324"/>
      <c r="I164" s="324"/>
      <c r="J164" s="324"/>
      <c r="K164" s="324"/>
      <c r="L164" s="324"/>
      <c r="M164" s="324"/>
      <c r="N164" s="345"/>
      <c r="O164" s="324"/>
      <c r="P164" s="324"/>
      <c r="Q164" s="324"/>
      <c r="R164" s="324"/>
    </row>
    <row r="165" spans="2:18" ht="19.5" customHeight="1">
      <c r="B165" s="1125" t="s">
        <v>242</v>
      </c>
      <c r="C165" s="1126"/>
      <c r="D165" s="1126"/>
      <c r="E165" s="1126"/>
      <c r="F165" s="1126"/>
      <c r="G165" s="1126"/>
      <c r="H165" s="1126"/>
      <c r="I165" s="1126"/>
      <c r="J165" s="1126"/>
      <c r="K165" s="1126"/>
      <c r="L165" s="1126"/>
      <c r="M165" s="1126"/>
      <c r="N165" s="1126"/>
      <c r="O165" s="1126"/>
      <c r="P165" s="1126"/>
      <c r="Q165" s="1126"/>
      <c r="R165" s="1127"/>
    </row>
    <row r="166" spans="2:18" ht="19.5" customHeight="1">
      <c r="B166" s="1125"/>
      <c r="C166" s="1126"/>
      <c r="D166" s="1126"/>
      <c r="E166" s="1126"/>
      <c r="F166" s="1126"/>
      <c r="G166" s="1126"/>
      <c r="H166" s="1126"/>
      <c r="I166" s="1126"/>
      <c r="J166" s="1126"/>
      <c r="K166" s="1126"/>
      <c r="L166" s="1126"/>
      <c r="M166" s="1126"/>
      <c r="N166" s="1126"/>
      <c r="O166" s="1126"/>
      <c r="P166" s="1126"/>
      <c r="Q166" s="1126"/>
      <c r="R166" s="1127"/>
    </row>
    <row r="167" spans="2:18" ht="18.75" customHeight="1">
      <c r="B167" s="1128"/>
      <c r="C167" s="1126"/>
      <c r="D167" s="1126"/>
      <c r="E167" s="1126"/>
      <c r="F167" s="1126"/>
      <c r="G167" s="1126"/>
      <c r="H167" s="1126"/>
      <c r="I167" s="1126"/>
      <c r="J167" s="1126"/>
      <c r="K167" s="1126"/>
      <c r="L167" s="1126"/>
      <c r="M167" s="1126"/>
      <c r="N167" s="1126"/>
      <c r="O167" s="1126"/>
      <c r="P167" s="1126"/>
      <c r="Q167" s="1126"/>
      <c r="R167" s="1127"/>
    </row>
    <row r="168" spans="2:18" ht="19.5" customHeight="1" thickBot="1">
      <c r="B168" s="1129"/>
      <c r="C168" s="1130"/>
      <c r="D168" s="1130"/>
      <c r="E168" s="1130"/>
      <c r="F168" s="1130"/>
      <c r="G168" s="1130"/>
      <c r="H168" s="1130"/>
      <c r="I168" s="1130"/>
      <c r="J168" s="1130"/>
      <c r="K168" s="1130"/>
      <c r="L168" s="1130"/>
      <c r="M168" s="1130"/>
      <c r="N168" s="1130"/>
      <c r="O168" s="1130"/>
      <c r="P168" s="1130"/>
      <c r="Q168" s="1130"/>
      <c r="R168" s="1131"/>
    </row>
    <row r="169" spans="2:18">
      <c r="M169" s="318"/>
    </row>
    <row r="170" spans="2:18" s="325" customFormat="1" ht="3" customHeight="1">
      <c r="M170" s="326"/>
    </row>
    <row r="171" spans="2:18" ht="18.75" customHeight="1" thickBot="1">
      <c r="M171" s="318"/>
    </row>
    <row r="172" spans="2:18" ht="18.75" customHeight="1">
      <c r="B172" s="1132" t="s">
        <v>221</v>
      </c>
      <c r="C172" s="1133"/>
      <c r="D172" s="1133"/>
      <c r="E172" s="1133"/>
      <c r="F172" s="1133"/>
      <c r="G172" s="1133"/>
      <c r="H172" s="1133"/>
      <c r="I172" s="1133"/>
      <c r="J172" s="1133"/>
      <c r="K172" s="1133"/>
      <c r="L172" s="1133"/>
      <c r="M172" s="1133"/>
      <c r="N172" s="1133"/>
      <c r="O172" s="1133"/>
      <c r="P172" s="1133"/>
      <c r="Q172" s="1133"/>
      <c r="R172" s="1134"/>
    </row>
    <row r="173" spans="2:18" ht="18.75" customHeight="1" thickBot="1">
      <c r="B173" s="1135"/>
      <c r="C173" s="1136"/>
      <c r="D173" s="1136"/>
      <c r="E173" s="1136"/>
      <c r="F173" s="1136"/>
      <c r="G173" s="1136"/>
      <c r="H173" s="1136"/>
      <c r="I173" s="1136"/>
      <c r="J173" s="1136"/>
      <c r="K173" s="1136"/>
      <c r="L173" s="1136"/>
      <c r="M173" s="1136"/>
      <c r="N173" s="1136"/>
      <c r="O173" s="1136"/>
      <c r="P173" s="1136"/>
      <c r="Q173" s="1136"/>
      <c r="R173" s="1137"/>
    </row>
    <row r="174" spans="2:18">
      <c r="B174" s="1138" t="s">
        <v>222</v>
      </c>
      <c r="C174" s="1138"/>
      <c r="D174" s="1138"/>
      <c r="E174" s="1138"/>
      <c r="F174" s="1138"/>
      <c r="G174" s="1138"/>
      <c r="H174" s="1138"/>
      <c r="I174" s="1138"/>
      <c r="J174" s="1138"/>
      <c r="K174" s="1138"/>
      <c r="L174" s="1138"/>
      <c r="M174" s="1138"/>
      <c r="N174" s="1138"/>
      <c r="O174" s="1138"/>
      <c r="P174" s="1138"/>
      <c r="Q174" s="1138"/>
      <c r="R174" s="1138"/>
    </row>
    <row r="175" spans="2:18">
      <c r="B175" s="1138"/>
      <c r="C175" s="1138"/>
      <c r="D175" s="1138"/>
      <c r="E175" s="1138"/>
      <c r="F175" s="1138"/>
      <c r="G175" s="1138"/>
      <c r="H175" s="1138"/>
      <c r="I175" s="1138"/>
      <c r="J175" s="1138"/>
      <c r="K175" s="1138"/>
      <c r="L175" s="1138"/>
      <c r="M175" s="1138"/>
      <c r="N175" s="1138"/>
      <c r="O175" s="1138"/>
      <c r="P175" s="1138"/>
      <c r="Q175" s="1138"/>
      <c r="R175" s="1138"/>
    </row>
    <row r="176" spans="2:18" ht="18.75" customHeight="1">
      <c r="B176" s="332"/>
      <c r="C176" s="332"/>
      <c r="D176" s="332"/>
      <c r="E176" s="332"/>
      <c r="F176" s="332"/>
      <c r="G176" s="332"/>
      <c r="H176" s="332"/>
      <c r="I176" s="332"/>
      <c r="J176" s="332"/>
      <c r="K176" s="332"/>
      <c r="L176" s="332"/>
      <c r="M176" s="333"/>
      <c r="N176" s="332"/>
      <c r="O176" s="332"/>
      <c r="P176" s="332"/>
      <c r="Q176" s="332"/>
      <c r="R176" s="332"/>
    </row>
    <row r="177" spans="2:18" ht="18.75" customHeight="1">
      <c r="B177" s="332"/>
      <c r="C177" s="332"/>
      <c r="D177" s="332"/>
      <c r="E177" s="332"/>
      <c r="F177" s="332"/>
      <c r="G177" s="332"/>
      <c r="H177" s="332"/>
      <c r="I177" s="332"/>
      <c r="J177" s="332"/>
      <c r="K177" s="332"/>
      <c r="L177" s="332"/>
      <c r="M177" s="333"/>
      <c r="N177" s="332"/>
      <c r="O177" s="319" t="s">
        <v>217</v>
      </c>
      <c r="P177" s="334"/>
      <c r="Q177" s="335"/>
      <c r="R177" s="335"/>
    </row>
    <row r="178" spans="2:18" ht="18.75" customHeight="1">
      <c r="B178" s="332"/>
      <c r="C178" s="332"/>
      <c r="D178" s="332"/>
      <c r="E178" s="332"/>
      <c r="F178" s="332"/>
      <c r="G178" s="332"/>
      <c r="H178" s="332"/>
      <c r="I178" s="332"/>
      <c r="J178" s="332"/>
      <c r="K178" s="332"/>
      <c r="L178" s="332"/>
      <c r="M178" s="333"/>
      <c r="N178" s="332"/>
      <c r="O178" s="1100" t="s">
        <v>248</v>
      </c>
      <c r="P178" s="1101"/>
      <c r="Q178" s="1101"/>
      <c r="R178" s="1102"/>
    </row>
    <row r="179" spans="2:18">
      <c r="B179" s="332"/>
      <c r="C179" s="332"/>
      <c r="D179" s="332"/>
      <c r="E179" s="332"/>
      <c r="F179" s="332"/>
      <c r="G179" s="332"/>
      <c r="H179" s="332"/>
      <c r="I179" s="332"/>
      <c r="J179" s="332"/>
      <c r="K179" s="332"/>
      <c r="L179" s="332"/>
      <c r="M179" s="333"/>
      <c r="N179" s="332"/>
      <c r="O179" s="1100"/>
      <c r="P179" s="1101"/>
      <c r="Q179" s="1101"/>
      <c r="R179" s="1102"/>
    </row>
    <row r="180" spans="2:18" ht="18.75" customHeight="1">
      <c r="B180" s="332"/>
      <c r="C180" s="332"/>
      <c r="D180" s="332"/>
      <c r="E180" s="332"/>
      <c r="F180" s="332"/>
      <c r="G180" s="332"/>
      <c r="H180" s="332"/>
      <c r="I180" s="332"/>
      <c r="J180" s="332"/>
      <c r="K180" s="332"/>
      <c r="L180" s="332"/>
      <c r="M180" s="333"/>
      <c r="N180" s="332"/>
      <c r="O180" s="1100"/>
      <c r="P180" s="1101"/>
      <c r="Q180" s="1101"/>
      <c r="R180" s="1102"/>
    </row>
    <row r="181" spans="2:18">
      <c r="B181" s="332"/>
      <c r="C181" s="332"/>
      <c r="D181" s="332"/>
      <c r="E181" s="332"/>
      <c r="F181" s="332"/>
      <c r="G181" s="332"/>
      <c r="H181" s="332"/>
      <c r="I181" s="332"/>
      <c r="J181" s="332"/>
      <c r="K181" s="332"/>
      <c r="L181" s="332"/>
      <c r="M181" s="333"/>
      <c r="N181" s="332"/>
      <c r="O181" s="1103"/>
      <c r="P181" s="1104"/>
      <c r="Q181" s="1104"/>
      <c r="R181" s="1105"/>
    </row>
    <row r="182" spans="2:18" ht="18.75" customHeight="1">
      <c r="B182" s="332"/>
      <c r="C182" s="332"/>
      <c r="D182" s="332"/>
      <c r="E182" s="332"/>
      <c r="F182" s="332"/>
      <c r="G182" s="332"/>
      <c r="H182" s="332"/>
      <c r="I182" s="332"/>
      <c r="J182" s="332"/>
      <c r="K182" s="332"/>
      <c r="L182" s="332"/>
      <c r="M182" s="333"/>
      <c r="N182" s="332"/>
      <c r="O182" s="332"/>
      <c r="P182" s="332"/>
      <c r="Q182" s="332"/>
      <c r="R182" s="332"/>
    </row>
    <row r="183" spans="2:18">
      <c r="B183" s="332"/>
      <c r="C183" s="332"/>
      <c r="D183" s="332"/>
      <c r="E183" s="332"/>
      <c r="F183" s="332"/>
      <c r="G183" s="332"/>
      <c r="H183" s="332"/>
      <c r="I183" s="332"/>
      <c r="J183" s="332"/>
      <c r="K183" s="332"/>
      <c r="L183" s="332"/>
      <c r="M183" s="333"/>
      <c r="N183" s="332"/>
      <c r="O183" s="332"/>
      <c r="P183" s="332"/>
      <c r="Q183" s="332"/>
      <c r="R183" s="332"/>
    </row>
    <row r="184" spans="2:18" ht="18.75" customHeight="1">
      <c r="B184" s="332"/>
      <c r="C184" s="332"/>
      <c r="D184" s="332"/>
      <c r="E184" s="332"/>
      <c r="F184" s="332"/>
      <c r="G184" s="332"/>
      <c r="H184" s="332"/>
      <c r="I184" s="332"/>
      <c r="J184" s="332"/>
      <c r="K184" s="332"/>
      <c r="L184" s="332"/>
      <c r="M184" s="333"/>
      <c r="N184" s="332"/>
      <c r="O184" s="332"/>
      <c r="P184" s="332"/>
      <c r="Q184" s="332"/>
      <c r="R184" s="332"/>
    </row>
    <row r="185" spans="2:18">
      <c r="B185" s="332"/>
      <c r="C185" s="332"/>
      <c r="D185" s="332"/>
      <c r="E185" s="332"/>
      <c r="F185" s="332"/>
      <c r="G185" s="332"/>
      <c r="H185" s="332"/>
      <c r="I185" s="332"/>
      <c r="J185" s="332"/>
      <c r="K185" s="332"/>
      <c r="L185" s="332"/>
      <c r="M185" s="333"/>
      <c r="N185" s="332"/>
      <c r="O185" s="332"/>
      <c r="P185" s="332"/>
      <c r="Q185" s="332"/>
      <c r="R185" s="332"/>
    </row>
    <row r="186" spans="2:18">
      <c r="B186" s="332"/>
      <c r="C186" s="332"/>
      <c r="D186" s="332"/>
      <c r="E186" s="332"/>
      <c r="F186" s="332"/>
      <c r="G186" s="332"/>
      <c r="H186" s="332"/>
      <c r="I186" s="332"/>
      <c r="J186" s="332"/>
      <c r="K186" s="332"/>
      <c r="L186" s="332"/>
      <c r="M186" s="333"/>
      <c r="N186" s="332"/>
      <c r="O186" s="319" t="s">
        <v>219</v>
      </c>
      <c r="P186" s="334"/>
      <c r="Q186" s="335"/>
      <c r="R186" s="335"/>
    </row>
    <row r="187" spans="2:18">
      <c r="B187" s="332"/>
      <c r="C187" s="332"/>
      <c r="D187" s="332"/>
      <c r="E187" s="332"/>
      <c r="F187" s="332"/>
      <c r="G187" s="332"/>
      <c r="H187" s="332"/>
      <c r="I187" s="332"/>
      <c r="J187" s="332"/>
      <c r="K187" s="332"/>
      <c r="L187" s="332"/>
      <c r="M187" s="333"/>
      <c r="N187" s="332"/>
      <c r="O187" s="1100" t="s">
        <v>225</v>
      </c>
      <c r="P187" s="1101"/>
      <c r="Q187" s="1101"/>
      <c r="R187" s="1102"/>
    </row>
    <row r="188" spans="2:18">
      <c r="B188" s="332"/>
      <c r="C188" s="332"/>
      <c r="D188" s="332"/>
      <c r="E188" s="332"/>
      <c r="F188" s="319" t="s">
        <v>215</v>
      </c>
      <c r="G188" s="334"/>
      <c r="H188" s="335"/>
      <c r="I188" s="335"/>
      <c r="J188" s="332"/>
      <c r="K188" s="332"/>
      <c r="L188" s="332"/>
      <c r="M188" s="333"/>
      <c r="N188" s="332"/>
      <c r="O188" s="1100"/>
      <c r="P188" s="1101"/>
      <c r="Q188" s="1101"/>
      <c r="R188" s="1102"/>
    </row>
    <row r="189" spans="2:18">
      <c r="B189" s="332"/>
      <c r="C189" s="332"/>
      <c r="D189" s="332"/>
      <c r="E189" s="332"/>
      <c r="F189" s="1100" t="s">
        <v>227</v>
      </c>
      <c r="G189" s="1101"/>
      <c r="H189" s="1101"/>
      <c r="I189" s="1102"/>
      <c r="J189" s="332"/>
      <c r="K189" s="332"/>
      <c r="L189" s="332"/>
      <c r="M189" s="333"/>
      <c r="N189" s="332"/>
      <c r="O189" s="1100"/>
      <c r="P189" s="1101"/>
      <c r="Q189" s="1101"/>
      <c r="R189" s="1102"/>
    </row>
    <row r="190" spans="2:18">
      <c r="B190" s="332"/>
      <c r="C190" s="332"/>
      <c r="D190" s="332"/>
      <c r="E190" s="332"/>
      <c r="F190" s="1103"/>
      <c r="G190" s="1104"/>
      <c r="H190" s="1104"/>
      <c r="I190" s="1105"/>
      <c r="J190" s="332"/>
      <c r="K190" s="332"/>
      <c r="L190" s="332"/>
      <c r="M190" s="333"/>
      <c r="N190" s="332"/>
      <c r="O190" s="1100" t="s">
        <v>228</v>
      </c>
      <c r="P190" s="1101"/>
      <c r="Q190" s="1101"/>
      <c r="R190" s="1102"/>
    </row>
    <row r="191" spans="2:18">
      <c r="B191" s="332"/>
      <c r="C191" s="332"/>
      <c r="D191" s="332"/>
      <c r="E191" s="332"/>
      <c r="F191" s="332"/>
      <c r="G191" s="332"/>
      <c r="H191" s="332"/>
      <c r="I191" s="332"/>
      <c r="J191" s="332"/>
      <c r="K191" s="332"/>
      <c r="L191" s="332"/>
      <c r="M191" s="333"/>
      <c r="N191" s="332"/>
      <c r="O191" s="1103" t="s">
        <v>229</v>
      </c>
      <c r="P191" s="1104"/>
      <c r="Q191" s="1104"/>
      <c r="R191" s="1105"/>
    </row>
    <row r="192" spans="2:18">
      <c r="M192" s="331"/>
    </row>
    <row r="193" spans="2:18" s="325" customFormat="1" ht="15" customHeight="1">
      <c r="M193" s="326"/>
    </row>
    <row r="194" spans="2:18">
      <c r="B194" s="1097" t="s">
        <v>230</v>
      </c>
      <c r="C194" s="1097"/>
      <c r="D194" s="1097"/>
      <c r="E194" s="1097"/>
      <c r="F194" s="1097"/>
      <c r="G194" s="1097"/>
      <c r="H194" s="1097"/>
      <c r="I194" s="1097"/>
      <c r="J194" s="1097"/>
      <c r="K194" s="1097"/>
      <c r="L194" s="1097"/>
      <c r="M194" s="318"/>
    </row>
    <row r="195" spans="2:18" ht="19.5" thickBot="1">
      <c r="B195" s="1097"/>
      <c r="C195" s="1097"/>
      <c r="D195" s="1097"/>
      <c r="E195" s="1097"/>
      <c r="F195" s="1097"/>
      <c r="G195" s="1097"/>
      <c r="H195" s="1097"/>
      <c r="I195" s="1097"/>
      <c r="J195" s="1097"/>
      <c r="K195" s="1097"/>
      <c r="L195" s="1097"/>
      <c r="M195" s="318"/>
    </row>
    <row r="196" spans="2:18" ht="18.75" customHeight="1">
      <c r="B196" s="1121" t="s">
        <v>193</v>
      </c>
      <c r="C196" s="1122"/>
      <c r="D196" s="331"/>
      <c r="E196" s="331"/>
      <c r="F196" s="331"/>
      <c r="G196" s="331"/>
      <c r="H196" s="331"/>
      <c r="I196" s="331"/>
      <c r="J196" s="331"/>
      <c r="K196" s="331"/>
      <c r="L196" s="331"/>
      <c r="M196" s="318"/>
    </row>
    <row r="197" spans="2:18" ht="18.75" customHeight="1" thickBot="1">
      <c r="B197" s="1123"/>
      <c r="C197" s="1124"/>
      <c r="D197" s="323"/>
      <c r="E197" s="324"/>
      <c r="F197" s="324"/>
      <c r="G197" s="324"/>
      <c r="H197" s="324"/>
      <c r="I197" s="324"/>
      <c r="J197" s="324"/>
      <c r="K197" s="324"/>
      <c r="L197" s="324"/>
      <c r="M197" s="324"/>
      <c r="N197" s="345"/>
      <c r="O197" s="324"/>
      <c r="P197" s="324"/>
      <c r="Q197" s="324"/>
      <c r="R197" s="324"/>
    </row>
    <row r="198" spans="2:18" ht="18.75" customHeight="1">
      <c r="B198" s="1125" t="s">
        <v>242</v>
      </c>
      <c r="C198" s="1126"/>
      <c r="D198" s="1126"/>
      <c r="E198" s="1126"/>
      <c r="F198" s="1126"/>
      <c r="G198" s="1126"/>
      <c r="H198" s="1126"/>
      <c r="I198" s="1126"/>
      <c r="J198" s="1126"/>
      <c r="K198" s="1126"/>
      <c r="L198" s="1126"/>
      <c r="M198" s="1126"/>
      <c r="N198" s="1126"/>
      <c r="O198" s="1126"/>
      <c r="P198" s="1126"/>
      <c r="Q198" s="1126"/>
      <c r="R198" s="1127"/>
    </row>
    <row r="199" spans="2:18" ht="18.75" customHeight="1">
      <c r="B199" s="1125"/>
      <c r="C199" s="1126"/>
      <c r="D199" s="1126"/>
      <c r="E199" s="1126"/>
      <c r="F199" s="1126"/>
      <c r="G199" s="1126"/>
      <c r="H199" s="1126"/>
      <c r="I199" s="1126"/>
      <c r="J199" s="1126"/>
      <c r="K199" s="1126"/>
      <c r="L199" s="1126"/>
      <c r="M199" s="1126"/>
      <c r="N199" s="1126"/>
      <c r="O199" s="1126"/>
      <c r="P199" s="1126"/>
      <c r="Q199" s="1126"/>
      <c r="R199" s="1127"/>
    </row>
    <row r="200" spans="2:18" ht="18.75" customHeight="1">
      <c r="B200" s="1128"/>
      <c r="C200" s="1126"/>
      <c r="D200" s="1126"/>
      <c r="E200" s="1126"/>
      <c r="F200" s="1126"/>
      <c r="G200" s="1126"/>
      <c r="H200" s="1126"/>
      <c r="I200" s="1126"/>
      <c r="J200" s="1126"/>
      <c r="K200" s="1126"/>
      <c r="L200" s="1126"/>
      <c r="M200" s="1126"/>
      <c r="N200" s="1126"/>
      <c r="O200" s="1126"/>
      <c r="P200" s="1126"/>
      <c r="Q200" s="1126"/>
      <c r="R200" s="1127"/>
    </row>
    <row r="201" spans="2:18" ht="19.5" customHeight="1" thickBot="1">
      <c r="B201" s="1129"/>
      <c r="C201" s="1130"/>
      <c r="D201" s="1130"/>
      <c r="E201" s="1130"/>
      <c r="F201" s="1130"/>
      <c r="G201" s="1130"/>
      <c r="H201" s="1130"/>
      <c r="I201" s="1130"/>
      <c r="J201" s="1130"/>
      <c r="K201" s="1130"/>
      <c r="L201" s="1130"/>
      <c r="M201" s="1130"/>
      <c r="N201" s="1130"/>
      <c r="O201" s="1130"/>
      <c r="P201" s="1130"/>
      <c r="Q201" s="1130"/>
      <c r="R201" s="1131"/>
    </row>
    <row r="202" spans="2:18">
      <c r="M202" s="318"/>
    </row>
    <row r="203" spans="2:18">
      <c r="M203" s="318"/>
      <c r="O203" s="319" t="s">
        <v>226</v>
      </c>
      <c r="P203" s="320"/>
      <c r="Q203" s="321"/>
      <c r="R203" s="321"/>
    </row>
    <row r="204" spans="2:18">
      <c r="M204" s="318"/>
      <c r="O204" s="1100" t="s">
        <v>231</v>
      </c>
      <c r="P204" s="1101"/>
      <c r="Q204" s="1101"/>
      <c r="R204" s="1102"/>
    </row>
    <row r="205" spans="2:18">
      <c r="M205" s="318"/>
      <c r="O205" s="1103"/>
      <c r="P205" s="1104"/>
      <c r="Q205" s="1104"/>
      <c r="R205" s="1105"/>
    </row>
    <row r="206" spans="2:18">
      <c r="M206" s="318"/>
    </row>
    <row r="207" spans="2:18">
      <c r="M207" s="318"/>
      <c r="O207" t="s">
        <v>232</v>
      </c>
    </row>
    <row r="208" spans="2:18">
      <c r="M208" s="318"/>
    </row>
    <row r="209" spans="13:18" ht="19.5" customHeight="1">
      <c r="M209" s="318"/>
    </row>
    <row r="210" spans="13:18">
      <c r="M210" s="318"/>
    </row>
    <row r="211" spans="13:18" ht="18.75" customHeight="1">
      <c r="M211" s="318"/>
      <c r="O211" t="s">
        <v>233</v>
      </c>
    </row>
    <row r="212" spans="13:18" ht="19.5" customHeight="1">
      <c r="M212" s="318"/>
    </row>
    <row r="213" spans="13:18">
      <c r="M213" s="318"/>
    </row>
    <row r="214" spans="13:18">
      <c r="M214" s="318"/>
    </row>
    <row r="215" spans="13:18">
      <c r="M215" s="318"/>
      <c r="Q215" s="1099" t="s">
        <v>234</v>
      </c>
      <c r="R215" s="1099"/>
    </row>
    <row r="216" spans="13:18">
      <c r="M216" s="318"/>
    </row>
    <row r="217" spans="13:18">
      <c r="M217" s="318"/>
    </row>
    <row r="218" spans="13:18">
      <c r="M218" s="318"/>
      <c r="O218" s="319" t="s">
        <v>223</v>
      </c>
      <c r="P218" s="320"/>
      <c r="Q218" s="321"/>
      <c r="R218" s="321"/>
    </row>
    <row r="219" spans="13:18">
      <c r="M219" s="318"/>
      <c r="O219" s="1100" t="s">
        <v>243</v>
      </c>
      <c r="P219" s="1101"/>
      <c r="Q219" s="1101"/>
      <c r="R219" s="1102"/>
    </row>
    <row r="220" spans="13:18">
      <c r="M220" s="318"/>
      <c r="O220" s="1103"/>
      <c r="P220" s="1104"/>
      <c r="Q220" s="1104"/>
      <c r="R220" s="1105"/>
    </row>
    <row r="221" spans="13:18">
      <c r="M221" s="318"/>
    </row>
    <row r="222" spans="13:18">
      <c r="M222" s="318"/>
    </row>
    <row r="223" spans="13:18">
      <c r="M223" s="318"/>
    </row>
    <row r="224" spans="13:18">
      <c r="M224" s="318"/>
    </row>
    <row r="225" spans="13:18">
      <c r="M225" s="318"/>
    </row>
    <row r="226" spans="13:18">
      <c r="M226" s="318"/>
    </row>
    <row r="227" spans="13:18">
      <c r="M227" s="318"/>
    </row>
    <row r="228" spans="13:18">
      <c r="M228" s="318"/>
    </row>
    <row r="229" spans="13:18">
      <c r="M229" s="318"/>
    </row>
    <row r="230" spans="13:18">
      <c r="M230" s="318"/>
    </row>
    <row r="231" spans="13:18">
      <c r="M231" s="318"/>
    </row>
    <row r="232" spans="13:18" ht="18.75" customHeight="1">
      <c r="M232" s="318"/>
      <c r="O232" s="319" t="s">
        <v>224</v>
      </c>
      <c r="P232" s="320"/>
      <c r="Q232" s="321"/>
      <c r="R232" s="321"/>
    </row>
    <row r="233" spans="13:18" ht="18.75" customHeight="1">
      <c r="M233" s="318"/>
      <c r="O233" s="1100" t="s">
        <v>235</v>
      </c>
      <c r="P233" s="1101"/>
      <c r="Q233" s="1101"/>
      <c r="R233" s="1102"/>
    </row>
    <row r="234" spans="13:18">
      <c r="M234" s="318"/>
      <c r="O234" s="1103"/>
      <c r="P234" s="1104"/>
      <c r="Q234" s="1104"/>
      <c r="R234" s="1105"/>
    </row>
    <row r="235" spans="13:18">
      <c r="M235" s="318"/>
    </row>
    <row r="236" spans="13:18">
      <c r="M236" s="318"/>
    </row>
    <row r="237" spans="13:18">
      <c r="M237" s="318"/>
    </row>
    <row r="238" spans="13:18">
      <c r="M238" s="318"/>
    </row>
    <row r="239" spans="13:18">
      <c r="M239" s="318"/>
    </row>
    <row r="240" spans="13:18">
      <c r="M240" s="318"/>
    </row>
    <row r="241" spans="13:13">
      <c r="M241" s="318"/>
    </row>
    <row r="242" spans="13:13">
      <c r="M242" s="318"/>
    </row>
    <row r="243" spans="13:13">
      <c r="M243" s="318"/>
    </row>
    <row r="244" spans="13:13">
      <c r="M244" s="318"/>
    </row>
    <row r="245" spans="13:13">
      <c r="M245" s="318"/>
    </row>
  </sheetData>
  <sheetProtection password="F983" sheet="1" objects="1" scenarios="1"/>
  <mergeCells count="52">
    <mergeCell ref="O219:R220"/>
    <mergeCell ref="O233:R234"/>
    <mergeCell ref="O38:R39"/>
    <mergeCell ref="O47:R49"/>
    <mergeCell ref="O59:R61"/>
    <mergeCell ref="B65:R68"/>
    <mergeCell ref="B123:C124"/>
    <mergeCell ref="B125:R128"/>
    <mergeCell ref="O191:R191"/>
    <mergeCell ref="B194:L195"/>
    <mergeCell ref="B196:C197"/>
    <mergeCell ref="B198:R201"/>
    <mergeCell ref="O204:R205"/>
    <mergeCell ref="Q215:R215"/>
    <mergeCell ref="B174:R175"/>
    <mergeCell ref="O187:R189"/>
    <mergeCell ref="F189:I190"/>
    <mergeCell ref="O190:R190"/>
    <mergeCell ref="B159:C159"/>
    <mergeCell ref="B160:L161"/>
    <mergeCell ref="O160:R161"/>
    <mergeCell ref="B163:C164"/>
    <mergeCell ref="B165:R168"/>
    <mergeCell ref="B172:R173"/>
    <mergeCell ref="O178:R181"/>
    <mergeCell ref="O156:R157"/>
    <mergeCell ref="O88:R89"/>
    <mergeCell ref="B108:R109"/>
    <mergeCell ref="O112:R113"/>
    <mergeCell ref="B63:C64"/>
    <mergeCell ref="B131:R132"/>
    <mergeCell ref="O135:R136"/>
    <mergeCell ref="B142:R143"/>
    <mergeCell ref="O148:R149"/>
    <mergeCell ref="O152:R153"/>
    <mergeCell ref="B58:C58"/>
    <mergeCell ref="B59:L60"/>
    <mergeCell ref="B70:L71"/>
    <mergeCell ref="B72:R73"/>
    <mergeCell ref="B75:R76"/>
    <mergeCell ref="O22:R25"/>
    <mergeCell ref="B28:C28"/>
    <mergeCell ref="B29:L30"/>
    <mergeCell ref="B34:R35"/>
    <mergeCell ref="B36:F36"/>
    <mergeCell ref="H36:L36"/>
    <mergeCell ref="O14:R15"/>
    <mergeCell ref="B2:R3"/>
    <mergeCell ref="B4:L5"/>
    <mergeCell ref="B6:R7"/>
    <mergeCell ref="B8:F8"/>
    <mergeCell ref="H8:L8"/>
  </mergeCells>
  <phoneticPr fontId="3"/>
  <pageMargins left="0.25" right="0.25" top="0.75" bottom="0.75" header="0.3" footer="0.3"/>
  <pageSetup paperSize="9" scale="58" fitToHeight="0" orientation="portrait" horizontalDpi="300" verticalDpi="300" r:id="rId1"/>
  <rowBreaks count="3" manualBreakCount="3">
    <brk id="69" max="18" man="1"/>
    <brk id="129" max="18" man="1"/>
    <brk id="192"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R230"/>
  <sheetViews>
    <sheetView view="pageBreakPreview" zoomScale="85" zoomScaleNormal="70" zoomScaleSheetLayoutView="85" workbookViewId="0">
      <selection activeCell="R17" sqref="R17"/>
    </sheetView>
  </sheetViews>
  <sheetFormatPr defaultRowHeight="18.75"/>
  <cols>
    <col min="1" max="1" width="4.625" customWidth="1"/>
    <col min="13" max="14" width="4.625" customWidth="1"/>
    <col min="19" max="19" width="4.625" customWidth="1"/>
  </cols>
  <sheetData>
    <row r="1" spans="2:18">
      <c r="G1" s="317"/>
    </row>
    <row r="2" spans="2:18" ht="18.75" customHeight="1">
      <c r="B2" s="1096" t="s">
        <v>244</v>
      </c>
      <c r="C2" s="1096"/>
      <c r="D2" s="1096"/>
      <c r="E2" s="1096"/>
      <c r="F2" s="1096"/>
      <c r="G2" s="1096"/>
      <c r="H2" s="1096"/>
      <c r="I2" s="1096"/>
      <c r="J2" s="1096"/>
      <c r="K2" s="1096"/>
      <c r="L2" s="1096"/>
      <c r="M2" s="1096"/>
      <c r="N2" s="1096"/>
      <c r="O2" s="1096"/>
      <c r="P2" s="1096"/>
      <c r="Q2" s="1096"/>
      <c r="R2" s="1096"/>
    </row>
    <row r="3" spans="2:18" ht="18.75" customHeight="1">
      <c r="B3" s="1096"/>
      <c r="C3" s="1096"/>
      <c r="D3" s="1096"/>
      <c r="E3" s="1096"/>
      <c r="F3" s="1096"/>
      <c r="G3" s="1096"/>
      <c r="H3" s="1096"/>
      <c r="I3" s="1096"/>
      <c r="J3" s="1096"/>
      <c r="K3" s="1096"/>
      <c r="L3" s="1096"/>
      <c r="M3" s="1096"/>
      <c r="N3" s="1096"/>
      <c r="O3" s="1096"/>
      <c r="P3" s="1096"/>
      <c r="Q3" s="1096"/>
      <c r="R3" s="1096"/>
    </row>
    <row r="4" spans="2:18">
      <c r="B4" s="1097" t="s">
        <v>187</v>
      </c>
      <c r="C4" s="1097"/>
      <c r="D4" s="1097"/>
      <c r="E4" s="1097"/>
      <c r="F4" s="1097"/>
      <c r="G4" s="1097"/>
      <c r="H4" s="1097"/>
      <c r="I4" s="1097"/>
      <c r="J4" s="1097"/>
      <c r="K4" s="1097"/>
      <c r="L4" s="1097"/>
      <c r="M4" s="318"/>
    </row>
    <row r="5" spans="2:18">
      <c r="B5" s="1097"/>
      <c r="C5" s="1097"/>
      <c r="D5" s="1097"/>
      <c r="E5" s="1097"/>
      <c r="F5" s="1097"/>
      <c r="G5" s="1097"/>
      <c r="H5" s="1097"/>
      <c r="I5" s="1097"/>
      <c r="J5" s="1097"/>
      <c r="K5" s="1097"/>
      <c r="L5" s="1097"/>
      <c r="M5" s="318"/>
    </row>
    <row r="6" spans="2:18" ht="18.75" customHeight="1">
      <c r="B6" s="1098" t="s">
        <v>188</v>
      </c>
      <c r="C6" s="1098"/>
      <c r="D6" s="1098"/>
      <c r="E6" s="1098"/>
      <c r="F6" s="1098"/>
      <c r="G6" s="1098"/>
      <c r="H6" s="1098"/>
      <c r="I6" s="1098"/>
      <c r="J6" s="1098"/>
      <c r="K6" s="1098"/>
      <c r="L6" s="1098"/>
      <c r="M6" s="1098"/>
      <c r="N6" s="1098"/>
      <c r="O6" s="1098"/>
      <c r="P6" s="1098"/>
      <c r="Q6" s="1098"/>
      <c r="R6" s="1098"/>
    </row>
    <row r="7" spans="2:18">
      <c r="B7" s="1098"/>
      <c r="C7" s="1098"/>
      <c r="D7" s="1098"/>
      <c r="E7" s="1098"/>
      <c r="F7" s="1098"/>
      <c r="G7" s="1098"/>
      <c r="H7" s="1098"/>
      <c r="I7" s="1098"/>
      <c r="J7" s="1098"/>
      <c r="K7" s="1098"/>
      <c r="L7" s="1098"/>
      <c r="M7" s="1098"/>
      <c r="N7" s="1098"/>
      <c r="O7" s="1098"/>
      <c r="P7" s="1098"/>
      <c r="Q7" s="1098"/>
      <c r="R7" s="1098"/>
    </row>
    <row r="8" spans="2:18">
      <c r="B8" s="1099"/>
      <c r="C8" s="1099"/>
      <c r="D8" s="1099"/>
      <c r="E8" s="1099"/>
      <c r="F8" s="1099"/>
      <c r="H8" s="1099"/>
      <c r="I8" s="1099"/>
      <c r="J8" s="1099"/>
      <c r="K8" s="1099"/>
      <c r="L8" s="1099"/>
      <c r="M8" s="318"/>
    </row>
    <row r="9" spans="2:18">
      <c r="M9" s="318"/>
    </row>
    <row r="10" spans="2:18">
      <c r="M10" s="318"/>
    </row>
    <row r="11" spans="2:18">
      <c r="M11" s="318"/>
    </row>
    <row r="12" spans="2:18">
      <c r="M12" s="318"/>
    </row>
    <row r="13" spans="2:18">
      <c r="M13" s="318"/>
      <c r="O13" s="319" t="s">
        <v>189</v>
      </c>
      <c r="P13" s="320"/>
      <c r="Q13" s="321"/>
      <c r="R13" s="321"/>
    </row>
    <row r="14" spans="2:18">
      <c r="M14" s="318"/>
      <c r="O14" s="1090" t="s">
        <v>190</v>
      </c>
      <c r="P14" s="1091"/>
      <c r="Q14" s="1091"/>
      <c r="R14" s="1092"/>
    </row>
    <row r="15" spans="2:18">
      <c r="M15" s="318"/>
      <c r="O15" s="1093"/>
      <c r="P15" s="1094"/>
      <c r="Q15" s="1094"/>
      <c r="R15" s="1095"/>
    </row>
    <row r="16" spans="2:18">
      <c r="M16" s="318"/>
      <c r="O16" s="322"/>
      <c r="P16" s="322"/>
      <c r="Q16" s="322"/>
      <c r="R16" s="322"/>
    </row>
    <row r="17" spans="2:18">
      <c r="M17" s="318"/>
      <c r="O17" s="322"/>
      <c r="P17" s="322"/>
      <c r="Q17" s="322"/>
      <c r="R17" s="322"/>
    </row>
    <row r="18" spans="2:18">
      <c r="M18" s="318"/>
    </row>
    <row r="19" spans="2:18">
      <c r="M19" s="318"/>
    </row>
    <row r="20" spans="2:18">
      <c r="M20" s="318"/>
    </row>
    <row r="21" spans="2:18" ht="18.75" customHeight="1">
      <c r="M21" s="318"/>
      <c r="O21" s="319" t="s">
        <v>191</v>
      </c>
      <c r="P21" s="320"/>
      <c r="Q21" s="321"/>
      <c r="R21" s="321"/>
    </row>
    <row r="22" spans="2:18" ht="18.75" customHeight="1">
      <c r="M22" s="318"/>
      <c r="O22" s="1100" t="s">
        <v>192</v>
      </c>
      <c r="P22" s="1101"/>
      <c r="Q22" s="1101"/>
      <c r="R22" s="1102"/>
    </row>
    <row r="23" spans="2:18">
      <c r="M23" s="318"/>
      <c r="O23" s="1100"/>
      <c r="P23" s="1101"/>
      <c r="Q23" s="1101"/>
      <c r="R23" s="1102"/>
    </row>
    <row r="24" spans="2:18">
      <c r="M24" s="318"/>
      <c r="O24" s="1100"/>
      <c r="P24" s="1101"/>
      <c r="Q24" s="1101"/>
      <c r="R24" s="1102"/>
    </row>
    <row r="25" spans="2:18">
      <c r="M25" s="318"/>
      <c r="O25" s="1103"/>
      <c r="P25" s="1104"/>
      <c r="Q25" s="1104"/>
      <c r="R25" s="1105"/>
    </row>
    <row r="26" spans="2:18">
      <c r="M26" s="318"/>
    </row>
    <row r="27" spans="2:18" ht="19.5" thickBot="1">
      <c r="M27" s="318"/>
    </row>
    <row r="28" spans="2:18" ht="19.5" thickBot="1">
      <c r="B28" s="1106" t="s">
        <v>193</v>
      </c>
      <c r="C28" s="1107"/>
      <c r="D28" s="323"/>
      <c r="E28" s="324"/>
      <c r="F28" s="324"/>
      <c r="G28" s="324"/>
      <c r="H28" s="324"/>
      <c r="I28" s="324"/>
      <c r="J28" s="324"/>
      <c r="K28" s="324"/>
      <c r="L28" s="324"/>
      <c r="M28" s="318"/>
    </row>
    <row r="29" spans="2:18" ht="18.75" customHeight="1">
      <c r="B29" s="1108" t="s">
        <v>194</v>
      </c>
      <c r="C29" s="1109"/>
      <c r="D29" s="1109"/>
      <c r="E29" s="1109"/>
      <c r="F29" s="1109"/>
      <c r="G29" s="1109"/>
      <c r="H29" s="1109"/>
      <c r="I29" s="1109"/>
      <c r="J29" s="1109"/>
      <c r="K29" s="1109"/>
      <c r="L29" s="1110"/>
      <c r="M29" s="318"/>
    </row>
    <row r="30" spans="2:18" ht="19.5" thickBot="1">
      <c r="B30" s="1111"/>
      <c r="C30" s="1112"/>
      <c r="D30" s="1112"/>
      <c r="E30" s="1112"/>
      <c r="F30" s="1112"/>
      <c r="G30" s="1112"/>
      <c r="H30" s="1112"/>
      <c r="I30" s="1112"/>
      <c r="J30" s="1112"/>
      <c r="K30" s="1112"/>
      <c r="L30" s="1113"/>
      <c r="M30" s="318"/>
    </row>
    <row r="31" spans="2:18">
      <c r="M31" s="318"/>
    </row>
    <row r="32" spans="2:18" s="325" customFormat="1" ht="3" customHeight="1">
      <c r="M32" s="326"/>
    </row>
    <row r="33" spans="2:18">
      <c r="M33" s="318"/>
    </row>
    <row r="34" spans="2:18" ht="18.75" customHeight="1">
      <c r="B34" s="1098" t="s">
        <v>195</v>
      </c>
      <c r="C34" s="1098"/>
      <c r="D34" s="1098"/>
      <c r="E34" s="1098"/>
      <c r="F34" s="1098"/>
      <c r="G34" s="1098"/>
      <c r="H34" s="1098"/>
      <c r="I34" s="1098"/>
      <c r="J34" s="1098"/>
      <c r="K34" s="1098"/>
      <c r="L34" s="1098"/>
      <c r="M34" s="1098"/>
      <c r="N34" s="1098"/>
      <c r="O34" s="1098"/>
      <c r="P34" s="1098"/>
      <c r="Q34" s="1098"/>
      <c r="R34" s="1098"/>
    </row>
    <row r="35" spans="2:18">
      <c r="B35" s="1098"/>
      <c r="C35" s="1098"/>
      <c r="D35" s="1098"/>
      <c r="E35" s="1098"/>
      <c r="F35" s="1098"/>
      <c r="G35" s="1098"/>
      <c r="H35" s="1098"/>
      <c r="I35" s="1098"/>
      <c r="J35" s="1098"/>
      <c r="K35" s="1098"/>
      <c r="L35" s="1098"/>
      <c r="M35" s="1098"/>
      <c r="N35" s="1098"/>
      <c r="O35" s="1098"/>
      <c r="P35" s="1098"/>
      <c r="Q35" s="1098"/>
      <c r="R35" s="1098"/>
    </row>
    <row r="36" spans="2:18">
      <c r="B36" s="1099"/>
      <c r="C36" s="1099"/>
      <c r="D36" s="1099"/>
      <c r="E36" s="1099"/>
      <c r="F36" s="1099"/>
      <c r="H36" s="1099"/>
      <c r="I36" s="1099"/>
      <c r="J36" s="1099"/>
      <c r="K36" s="1099"/>
      <c r="L36" s="1099"/>
      <c r="M36" s="318"/>
    </row>
    <row r="37" spans="2:18">
      <c r="M37" s="318"/>
      <c r="O37" s="319" t="s">
        <v>196</v>
      </c>
      <c r="P37" s="320"/>
      <c r="Q37" s="321"/>
      <c r="R37" s="321"/>
    </row>
    <row r="38" spans="2:18">
      <c r="M38" s="318"/>
      <c r="O38" s="1100" t="s">
        <v>236</v>
      </c>
      <c r="P38" s="1101"/>
      <c r="Q38" s="1101"/>
      <c r="R38" s="1102"/>
    </row>
    <row r="39" spans="2:18">
      <c r="M39" s="318"/>
      <c r="O39" s="1103"/>
      <c r="P39" s="1104"/>
      <c r="Q39" s="1104"/>
      <c r="R39" s="1105"/>
    </row>
    <row r="40" spans="2:18" ht="18.75" customHeight="1">
      <c r="M40" s="318"/>
    </row>
    <row r="41" spans="2:18">
      <c r="M41" s="318"/>
    </row>
    <row r="42" spans="2:18">
      <c r="M42" s="318"/>
    </row>
    <row r="43" spans="2:18">
      <c r="M43" s="318"/>
    </row>
    <row r="44" spans="2:18">
      <c r="M44" s="318"/>
    </row>
    <row r="45" spans="2:18">
      <c r="M45" s="318"/>
    </row>
    <row r="46" spans="2:18">
      <c r="M46" s="318"/>
      <c r="O46" s="338"/>
      <c r="P46" s="327"/>
      <c r="Q46" s="327"/>
      <c r="R46" s="327"/>
    </row>
    <row r="47" spans="2:18" ht="18.75" customHeight="1">
      <c r="M47" s="318"/>
      <c r="O47" s="339"/>
      <c r="P47" s="339"/>
      <c r="Q47" s="339"/>
      <c r="R47" s="339"/>
    </row>
    <row r="48" spans="2:18">
      <c r="M48" s="318"/>
      <c r="O48" s="339"/>
      <c r="P48" s="339"/>
      <c r="Q48" s="339"/>
      <c r="R48" s="339"/>
    </row>
    <row r="49" spans="2:18">
      <c r="M49" s="318"/>
      <c r="O49" s="339"/>
      <c r="P49" s="339"/>
      <c r="Q49" s="339"/>
      <c r="R49" s="339"/>
    </row>
    <row r="50" spans="2:18">
      <c r="M50" s="318"/>
      <c r="O50" s="327"/>
      <c r="P50" s="327"/>
      <c r="Q50" s="327"/>
      <c r="R50" s="327"/>
    </row>
    <row r="51" spans="2:18">
      <c r="M51" s="318"/>
      <c r="O51" s="327"/>
      <c r="P51" s="327"/>
      <c r="Q51" s="327"/>
      <c r="R51" s="327"/>
    </row>
    <row r="52" spans="2:18">
      <c r="M52" s="318"/>
      <c r="O52" s="327"/>
      <c r="P52" s="327"/>
      <c r="Q52" s="327"/>
      <c r="R52" s="327"/>
    </row>
    <row r="53" spans="2:18">
      <c r="M53" s="318"/>
      <c r="O53" s="327"/>
      <c r="P53" s="327"/>
      <c r="Q53" s="327"/>
      <c r="R53" s="327"/>
    </row>
    <row r="54" spans="2:18">
      <c r="M54" s="318"/>
      <c r="O54" s="327"/>
      <c r="P54" s="327"/>
      <c r="Q54" s="327"/>
      <c r="R54" s="327"/>
    </row>
    <row r="55" spans="2:18">
      <c r="M55" s="318"/>
      <c r="O55" s="327"/>
      <c r="P55" s="327"/>
      <c r="Q55" s="327"/>
      <c r="R55" s="327"/>
    </row>
    <row r="56" spans="2:18">
      <c r="M56" s="318"/>
      <c r="O56" s="327"/>
      <c r="P56" s="327"/>
      <c r="Q56" s="327"/>
      <c r="R56" s="327"/>
    </row>
    <row r="57" spans="2:18" ht="19.5" thickBot="1">
      <c r="M57" s="318"/>
      <c r="O57" s="327"/>
      <c r="P57" s="327"/>
      <c r="Q57" s="327"/>
      <c r="R57" s="327"/>
    </row>
    <row r="58" spans="2:18" ht="18.75" customHeight="1" thickBot="1">
      <c r="B58" s="1106" t="s">
        <v>193</v>
      </c>
      <c r="C58" s="1107"/>
      <c r="D58" s="323"/>
      <c r="E58" s="324"/>
      <c r="F58" s="324"/>
      <c r="G58" s="324"/>
      <c r="H58" s="324"/>
      <c r="I58" s="324"/>
      <c r="J58" s="324"/>
      <c r="K58" s="324"/>
      <c r="L58" s="324"/>
      <c r="M58" s="318"/>
      <c r="O58" s="338"/>
      <c r="P58" s="327"/>
      <c r="Q58" s="327"/>
      <c r="R58" s="327"/>
    </row>
    <row r="59" spans="2:18" ht="18.75" customHeight="1">
      <c r="B59" s="1108" t="s">
        <v>194</v>
      </c>
      <c r="C59" s="1109"/>
      <c r="D59" s="1109"/>
      <c r="E59" s="1109"/>
      <c r="F59" s="1109"/>
      <c r="G59" s="1109"/>
      <c r="H59" s="1109"/>
      <c r="I59" s="1109"/>
      <c r="J59" s="1109"/>
      <c r="K59" s="1109"/>
      <c r="L59" s="1110"/>
      <c r="M59" s="318"/>
      <c r="O59" s="339"/>
      <c r="P59" s="339"/>
      <c r="Q59" s="339"/>
      <c r="R59" s="339"/>
    </row>
    <row r="60" spans="2:18" ht="19.5" thickBot="1">
      <c r="B60" s="1111"/>
      <c r="C60" s="1112"/>
      <c r="D60" s="1112"/>
      <c r="E60" s="1112"/>
      <c r="F60" s="1112"/>
      <c r="G60" s="1112"/>
      <c r="H60" s="1112"/>
      <c r="I60" s="1112"/>
      <c r="J60" s="1112"/>
      <c r="K60" s="1112"/>
      <c r="L60" s="1113"/>
      <c r="M60" s="318"/>
      <c r="O60" s="339"/>
      <c r="P60" s="339"/>
      <c r="Q60" s="339"/>
      <c r="R60" s="339"/>
    </row>
    <row r="61" spans="2:18">
      <c r="M61" s="318"/>
      <c r="O61" s="339"/>
      <c r="P61" s="339"/>
      <c r="Q61" s="339"/>
      <c r="R61" s="339"/>
    </row>
    <row r="62" spans="2:18" s="325" customFormat="1" ht="18.75" customHeight="1">
      <c r="B62" s="341"/>
      <c r="C62" s="341"/>
      <c r="D62" s="341"/>
      <c r="E62" s="341"/>
      <c r="F62" s="341"/>
      <c r="G62" s="341"/>
      <c r="H62" s="341"/>
      <c r="I62" s="341"/>
      <c r="J62" s="341"/>
      <c r="K62" s="341"/>
      <c r="L62" s="341"/>
      <c r="M62" s="341"/>
      <c r="N62" s="346"/>
      <c r="O62" s="341"/>
      <c r="P62" s="341"/>
      <c r="Q62" s="341"/>
      <c r="R62" s="341"/>
    </row>
    <row r="63" spans="2:18" ht="18.75" customHeight="1">
      <c r="B63" s="1097" t="s">
        <v>197</v>
      </c>
      <c r="C63" s="1097"/>
      <c r="D63" s="1097"/>
      <c r="E63" s="1097"/>
      <c r="F63" s="1097"/>
      <c r="G63" s="1097"/>
      <c r="H63" s="1097"/>
      <c r="I63" s="1097"/>
      <c r="J63" s="1097"/>
      <c r="K63" s="1097"/>
      <c r="L63" s="1097"/>
      <c r="M63" s="318"/>
    </row>
    <row r="64" spans="2:18" ht="18.75" customHeight="1">
      <c r="B64" s="1097"/>
      <c r="C64" s="1097"/>
      <c r="D64" s="1097"/>
      <c r="E64" s="1097"/>
      <c r="F64" s="1097"/>
      <c r="G64" s="1097"/>
      <c r="H64" s="1097"/>
      <c r="I64" s="1097"/>
      <c r="J64" s="1097"/>
      <c r="K64" s="1097"/>
      <c r="L64" s="1097"/>
      <c r="M64" s="318"/>
    </row>
    <row r="65" spans="2:18" ht="18.75" customHeight="1">
      <c r="B65" s="1098" t="s">
        <v>198</v>
      </c>
      <c r="C65" s="1098"/>
      <c r="D65" s="1098"/>
      <c r="E65" s="1098"/>
      <c r="F65" s="1098"/>
      <c r="G65" s="1098"/>
      <c r="H65" s="1098"/>
      <c r="I65" s="1098"/>
      <c r="J65" s="1098"/>
      <c r="K65" s="1098"/>
      <c r="L65" s="1098"/>
      <c r="M65" s="1098"/>
      <c r="N65" s="1098"/>
      <c r="O65" s="1098"/>
      <c r="P65" s="1098"/>
      <c r="Q65" s="1098"/>
      <c r="R65" s="1098"/>
    </row>
    <row r="66" spans="2:18">
      <c r="B66" s="1098"/>
      <c r="C66" s="1098"/>
      <c r="D66" s="1098"/>
      <c r="E66" s="1098"/>
      <c r="F66" s="1098"/>
      <c r="G66" s="1098"/>
      <c r="H66" s="1098"/>
      <c r="I66" s="1098"/>
      <c r="J66" s="1098"/>
      <c r="K66" s="1098"/>
      <c r="L66" s="1098"/>
      <c r="M66" s="1098"/>
      <c r="N66" s="1098"/>
      <c r="O66" s="1098"/>
      <c r="P66" s="1098"/>
      <c r="Q66" s="1098"/>
      <c r="R66" s="1098"/>
    </row>
    <row r="67" spans="2:18" ht="6" customHeight="1">
      <c r="M67" s="318"/>
    </row>
    <row r="68" spans="2:18" ht="18.75" customHeight="1">
      <c r="B68" s="1114" t="s">
        <v>199</v>
      </c>
      <c r="C68" s="1114"/>
      <c r="D68" s="1114"/>
      <c r="E68" s="1114"/>
      <c r="F68" s="1114"/>
      <c r="G68" s="1114"/>
      <c r="H68" s="1114"/>
      <c r="I68" s="1114"/>
      <c r="J68" s="1114"/>
      <c r="K68" s="1114"/>
      <c r="L68" s="1114"/>
      <c r="M68" s="1114"/>
      <c r="N68" s="1114"/>
      <c r="O68" s="1114"/>
      <c r="P68" s="1114"/>
      <c r="Q68" s="1114"/>
      <c r="R68" s="1114"/>
    </row>
    <row r="69" spans="2:18" ht="18.75" customHeight="1">
      <c r="B69" s="1114"/>
      <c r="C69" s="1114"/>
      <c r="D69" s="1114"/>
      <c r="E69" s="1114"/>
      <c r="F69" s="1114"/>
      <c r="G69" s="1114"/>
      <c r="H69" s="1114"/>
      <c r="I69" s="1114"/>
      <c r="J69" s="1114"/>
      <c r="K69" s="1114"/>
      <c r="L69" s="1114"/>
      <c r="M69" s="1114"/>
      <c r="N69" s="1114"/>
      <c r="O69" s="1114"/>
      <c r="P69" s="1114"/>
      <c r="Q69" s="1114"/>
      <c r="R69" s="1114"/>
    </row>
    <row r="70" spans="2:18" ht="6" customHeight="1">
      <c r="M70" s="318"/>
    </row>
    <row r="71" spans="2:18">
      <c r="M71" s="318"/>
    </row>
    <row r="72" spans="2:18">
      <c r="M72" s="318"/>
    </row>
    <row r="73" spans="2:18">
      <c r="M73" s="318"/>
    </row>
    <row r="74" spans="2:18">
      <c r="M74" s="318"/>
    </row>
    <row r="75" spans="2:18">
      <c r="M75" s="318"/>
    </row>
    <row r="76" spans="2:18">
      <c r="M76" s="318"/>
    </row>
    <row r="77" spans="2:18">
      <c r="M77" s="318"/>
    </row>
    <row r="78" spans="2:18">
      <c r="M78" s="318"/>
    </row>
    <row r="79" spans="2:18">
      <c r="M79" s="318"/>
    </row>
    <row r="80" spans="2:18">
      <c r="M80" s="318"/>
      <c r="O80" s="319" t="s">
        <v>200</v>
      </c>
      <c r="P80" s="320"/>
      <c r="Q80" s="321"/>
      <c r="R80" s="321"/>
    </row>
    <row r="81" spans="13:18">
      <c r="M81" s="318"/>
      <c r="O81" s="1100" t="s">
        <v>201</v>
      </c>
      <c r="P81" s="1101"/>
      <c r="Q81" s="1101"/>
      <c r="R81" s="1102"/>
    </row>
    <row r="82" spans="13:18">
      <c r="M82" s="318"/>
      <c r="O82" s="1103"/>
      <c r="P82" s="1104"/>
      <c r="Q82" s="1104"/>
      <c r="R82" s="1105"/>
    </row>
    <row r="83" spans="13:18">
      <c r="M83" s="318"/>
    </row>
    <row r="84" spans="13:18">
      <c r="M84" s="318"/>
    </row>
    <row r="85" spans="13:18">
      <c r="M85" s="318"/>
    </row>
    <row r="86" spans="13:18">
      <c r="M86" s="318"/>
    </row>
    <row r="87" spans="13:18">
      <c r="M87" s="318"/>
    </row>
    <row r="88" spans="13:18">
      <c r="M88" s="318"/>
    </row>
    <row r="89" spans="13:18">
      <c r="M89" s="318"/>
    </row>
    <row r="90" spans="13:18">
      <c r="M90" s="318"/>
    </row>
    <row r="91" spans="13:18">
      <c r="M91" s="318"/>
    </row>
    <row r="92" spans="13:18">
      <c r="M92" s="318"/>
    </row>
    <row r="93" spans="13:18" ht="18.75" customHeight="1">
      <c r="M93" s="318"/>
    </row>
    <row r="94" spans="13:18">
      <c r="M94" s="318"/>
    </row>
    <row r="95" spans="13:18">
      <c r="M95" s="318"/>
    </row>
    <row r="96" spans="13:18">
      <c r="M96" s="318"/>
    </row>
    <row r="97" spans="2:18">
      <c r="M97" s="318"/>
    </row>
    <row r="98" spans="2:18">
      <c r="M98" s="318"/>
    </row>
    <row r="99" spans="2:18" ht="3" customHeight="1">
      <c r="M99" s="318"/>
    </row>
    <row r="100" spans="2:18">
      <c r="M100" s="318"/>
    </row>
    <row r="101" spans="2:18">
      <c r="B101" s="1098" t="s">
        <v>202</v>
      </c>
      <c r="C101" s="1098"/>
      <c r="D101" s="1098"/>
      <c r="E101" s="1098"/>
      <c r="F101" s="1098"/>
      <c r="G101" s="1098"/>
      <c r="H101" s="1098"/>
      <c r="I101" s="1098"/>
      <c r="J101" s="1098"/>
      <c r="K101" s="1098"/>
      <c r="L101" s="1098"/>
      <c r="M101" s="1098"/>
      <c r="N101" s="1098"/>
      <c r="O101" s="1098"/>
      <c r="P101" s="1098"/>
      <c r="Q101" s="1098"/>
      <c r="R101" s="1098"/>
    </row>
    <row r="102" spans="2:18">
      <c r="B102" s="1098"/>
      <c r="C102" s="1098"/>
      <c r="D102" s="1098"/>
      <c r="E102" s="1098"/>
      <c r="F102" s="1098"/>
      <c r="G102" s="1098"/>
      <c r="H102" s="1098"/>
      <c r="I102" s="1098"/>
      <c r="J102" s="1098"/>
      <c r="K102" s="1098"/>
      <c r="L102" s="1098"/>
      <c r="M102" s="1098"/>
      <c r="N102" s="1098"/>
      <c r="O102" s="1098"/>
      <c r="P102" s="1098"/>
      <c r="Q102" s="1098"/>
      <c r="R102" s="1098"/>
    </row>
    <row r="103" spans="2:18">
      <c r="M103" s="318"/>
    </row>
    <row r="104" spans="2:18" ht="18.75" customHeight="1">
      <c r="M104" s="318"/>
      <c r="O104" s="319" t="s">
        <v>203</v>
      </c>
      <c r="P104" s="320"/>
      <c r="Q104" s="321"/>
      <c r="R104" s="321"/>
    </row>
    <row r="105" spans="2:18" ht="18.75" customHeight="1">
      <c r="M105" s="318"/>
      <c r="O105" s="1100" t="s">
        <v>245</v>
      </c>
      <c r="P105" s="1101"/>
      <c r="Q105" s="1101"/>
      <c r="R105" s="1102"/>
    </row>
    <row r="106" spans="2:18">
      <c r="M106" s="318"/>
      <c r="O106" s="1103"/>
      <c r="P106" s="1104"/>
      <c r="Q106" s="1104"/>
      <c r="R106" s="1105"/>
    </row>
    <row r="107" spans="2:18">
      <c r="M107" s="318"/>
    </row>
    <row r="108" spans="2:18">
      <c r="M108" s="318"/>
      <c r="O108" s="319" t="s">
        <v>204</v>
      </c>
      <c r="P108" s="320"/>
      <c r="Q108" s="321"/>
      <c r="R108" s="321"/>
    </row>
    <row r="109" spans="2:18" ht="18.75" customHeight="1">
      <c r="M109" s="318"/>
      <c r="O109" s="1100" t="s">
        <v>247</v>
      </c>
      <c r="P109" s="1101"/>
      <c r="Q109" s="1101"/>
      <c r="R109" s="1102"/>
    </row>
    <row r="110" spans="2:18">
      <c r="M110" s="318"/>
      <c r="O110" s="1100"/>
      <c r="P110" s="1101"/>
      <c r="Q110" s="1101"/>
      <c r="R110" s="1102"/>
    </row>
    <row r="111" spans="2:18">
      <c r="M111" s="318"/>
      <c r="O111" s="1103"/>
      <c r="P111" s="1104"/>
      <c r="Q111" s="1104"/>
      <c r="R111" s="1105"/>
    </row>
    <row r="112" spans="2:18">
      <c r="M112" s="318"/>
    </row>
    <row r="113" spans="2:18" ht="18.75" customHeight="1">
      <c r="M113" s="318"/>
    </row>
    <row r="114" spans="2:18">
      <c r="M114" s="318"/>
      <c r="O114" s="328"/>
      <c r="P114" s="328"/>
      <c r="Q114" s="328"/>
      <c r="R114" s="328"/>
    </row>
    <row r="115" spans="2:18">
      <c r="M115" s="318"/>
      <c r="O115" s="328"/>
      <c r="P115" s="328"/>
      <c r="Q115" s="328"/>
      <c r="R115" s="328"/>
    </row>
    <row r="116" spans="2:18" ht="19.5" customHeight="1">
      <c r="M116" s="318"/>
      <c r="R116" s="328"/>
    </row>
    <row r="117" spans="2:18">
      <c r="M117" s="318"/>
    </row>
    <row r="118" spans="2:18">
      <c r="B118" s="1098" t="s">
        <v>209</v>
      </c>
      <c r="C118" s="1098"/>
      <c r="D118" s="1098"/>
      <c r="E118" s="1098"/>
      <c r="F118" s="1098"/>
      <c r="G118" s="1098"/>
      <c r="H118" s="1098"/>
      <c r="I118" s="1098"/>
      <c r="J118" s="1098"/>
      <c r="K118" s="1098"/>
      <c r="L118" s="1098"/>
      <c r="M118" s="1098"/>
      <c r="N118" s="1098"/>
      <c r="O118" s="1098"/>
      <c r="P118" s="1098"/>
      <c r="Q118" s="1098"/>
      <c r="R118" s="1098"/>
    </row>
    <row r="119" spans="2:18" ht="18.75" customHeight="1">
      <c r="B119" s="1098"/>
      <c r="C119" s="1098"/>
      <c r="D119" s="1098"/>
      <c r="E119" s="1098"/>
      <c r="F119" s="1098"/>
      <c r="G119" s="1098"/>
      <c r="H119" s="1098"/>
      <c r="I119" s="1098"/>
      <c r="J119" s="1098"/>
      <c r="K119" s="1098"/>
      <c r="L119" s="1098"/>
      <c r="M119" s="1098"/>
      <c r="N119" s="1098"/>
      <c r="O119" s="1098"/>
      <c r="P119" s="1098"/>
      <c r="Q119" s="1098"/>
      <c r="R119" s="1098"/>
    </row>
    <row r="120" spans="2:18" s="325" customFormat="1" ht="18.75" customHeight="1">
      <c r="B120" s="330"/>
      <c r="C120" s="330"/>
      <c r="D120" s="330"/>
      <c r="E120" s="330"/>
      <c r="F120" s="330"/>
      <c r="G120" s="330"/>
      <c r="H120" s="330"/>
      <c r="I120" s="330"/>
      <c r="J120" s="330"/>
      <c r="K120" s="330"/>
      <c r="L120" s="330"/>
      <c r="M120" s="318"/>
      <c r="N120"/>
      <c r="O120" s="330"/>
      <c r="P120" s="330"/>
      <c r="Q120" s="330"/>
      <c r="R120" s="330"/>
    </row>
    <row r="121" spans="2:18" s="325" customFormat="1" ht="18.75" customHeight="1">
      <c r="B121" s="330"/>
      <c r="C121" s="330"/>
      <c r="D121" s="330"/>
      <c r="E121" s="330"/>
      <c r="F121" s="330"/>
      <c r="G121" s="330"/>
      <c r="H121" s="330"/>
      <c r="I121" s="330"/>
      <c r="J121" s="330"/>
      <c r="K121" s="330"/>
      <c r="L121" s="330"/>
      <c r="M121" s="318"/>
      <c r="N121"/>
      <c r="O121" s="319" t="s">
        <v>205</v>
      </c>
      <c r="P121" s="320"/>
      <c r="Q121" s="321"/>
      <c r="R121" s="321"/>
    </row>
    <row r="122" spans="2:18" s="325" customFormat="1" ht="18.75" customHeight="1">
      <c r="B122" s="330"/>
      <c r="C122" s="330"/>
      <c r="D122" s="330"/>
      <c r="E122" s="330"/>
      <c r="F122" s="330"/>
      <c r="G122" s="330"/>
      <c r="H122" s="330"/>
      <c r="I122" s="330"/>
      <c r="J122" s="330"/>
      <c r="K122" s="330"/>
      <c r="L122" s="330"/>
      <c r="M122" s="318"/>
      <c r="N122"/>
      <c r="O122" s="1100" t="s">
        <v>211</v>
      </c>
      <c r="P122" s="1101"/>
      <c r="Q122" s="1101"/>
      <c r="R122" s="1102"/>
    </row>
    <row r="123" spans="2:18" s="325" customFormat="1" ht="18.75" customHeight="1">
      <c r="B123" s="330"/>
      <c r="C123" s="330"/>
      <c r="D123" s="330"/>
      <c r="E123" s="330"/>
      <c r="F123" s="330"/>
      <c r="G123" s="330"/>
      <c r="H123" s="330"/>
      <c r="I123" s="330"/>
      <c r="J123" s="330"/>
      <c r="K123" s="330"/>
      <c r="L123" s="330"/>
      <c r="M123" s="318"/>
      <c r="N123"/>
      <c r="O123" s="1103"/>
      <c r="P123" s="1104"/>
      <c r="Q123" s="1104"/>
      <c r="R123" s="1105"/>
    </row>
    <row r="124" spans="2:18" s="325" customFormat="1" ht="18.75" customHeight="1">
      <c r="B124" s="330"/>
      <c r="C124" s="330"/>
      <c r="D124" s="330"/>
      <c r="E124" s="330"/>
      <c r="F124" s="330"/>
      <c r="G124" s="330"/>
      <c r="H124" s="330"/>
      <c r="I124" s="330"/>
      <c r="J124" s="330"/>
      <c r="K124" s="330"/>
      <c r="L124" s="330"/>
      <c r="M124" s="318"/>
      <c r="N124"/>
      <c r="O124" s="330"/>
      <c r="P124" s="330"/>
      <c r="Q124" s="330"/>
      <c r="R124" s="330"/>
    </row>
    <row r="125" spans="2:18" s="325" customFormat="1" ht="18.75" customHeight="1">
      <c r="B125" s="330"/>
      <c r="C125" s="330"/>
      <c r="D125" s="330"/>
      <c r="E125" s="330"/>
      <c r="F125" s="330"/>
      <c r="G125" s="330"/>
      <c r="H125" s="330"/>
      <c r="I125" s="330"/>
      <c r="J125" s="330"/>
      <c r="K125" s="330"/>
      <c r="L125" s="330"/>
      <c r="M125" s="318"/>
      <c r="N125"/>
      <c r="O125" s="330"/>
      <c r="P125" s="330"/>
      <c r="Q125" s="330"/>
      <c r="R125" s="330"/>
    </row>
    <row r="126" spans="2:18" s="325" customFormat="1" ht="18.75" customHeight="1">
      <c r="B126" s="330"/>
      <c r="C126" s="330"/>
      <c r="D126" s="330"/>
      <c r="E126" s="330"/>
      <c r="F126" s="330"/>
      <c r="G126" s="330"/>
      <c r="H126" s="330"/>
      <c r="I126" s="330"/>
      <c r="J126" s="330"/>
      <c r="K126" s="330"/>
      <c r="L126" s="330"/>
      <c r="M126" s="318"/>
      <c r="N126"/>
      <c r="O126" s="330"/>
      <c r="P126" s="330"/>
      <c r="Q126" s="330"/>
      <c r="R126" s="330"/>
    </row>
    <row r="127" spans="2:18" s="325" customFormat="1" ht="3" customHeight="1">
      <c r="B127" s="330"/>
      <c r="C127" s="330"/>
      <c r="D127" s="330"/>
      <c r="E127" s="330"/>
      <c r="F127" s="330"/>
      <c r="G127" s="330"/>
      <c r="H127" s="330"/>
      <c r="I127" s="330"/>
      <c r="J127" s="330"/>
      <c r="K127" s="330"/>
      <c r="L127" s="330"/>
      <c r="M127" s="330"/>
      <c r="N127"/>
      <c r="O127" s="330"/>
      <c r="P127" s="330"/>
      <c r="Q127" s="330"/>
      <c r="R127" s="330"/>
    </row>
    <row r="128" spans="2:18" s="325" customFormat="1" ht="18.75" customHeight="1">
      <c r="B128" s="330"/>
      <c r="C128" s="330"/>
      <c r="D128" s="330"/>
      <c r="E128" s="330"/>
      <c r="F128" s="330"/>
      <c r="G128" s="330"/>
      <c r="H128" s="330"/>
      <c r="I128" s="330"/>
      <c r="J128" s="330"/>
      <c r="K128" s="330"/>
      <c r="L128" s="330"/>
      <c r="M128" s="318"/>
      <c r="N128"/>
      <c r="O128" s="330"/>
      <c r="P128" s="330"/>
      <c r="Q128" s="330"/>
      <c r="R128" s="330"/>
    </row>
    <row r="129" spans="2:18" s="325" customFormat="1" ht="18.75" customHeight="1">
      <c r="B129" s="1098" t="s">
        <v>212</v>
      </c>
      <c r="C129" s="1098"/>
      <c r="D129" s="1098"/>
      <c r="E129" s="1098"/>
      <c r="F129" s="1098"/>
      <c r="G129" s="1098"/>
      <c r="H129" s="1098"/>
      <c r="I129" s="1098"/>
      <c r="J129" s="1098"/>
      <c r="K129" s="1098"/>
      <c r="L129" s="1098"/>
      <c r="M129" s="1098"/>
      <c r="N129" s="1098"/>
      <c r="O129" s="1098"/>
      <c r="P129" s="1098"/>
      <c r="Q129" s="1098"/>
      <c r="R129" s="1098"/>
    </row>
    <row r="130" spans="2:18" s="325" customFormat="1" ht="18.75" customHeight="1">
      <c r="B130" s="1098"/>
      <c r="C130" s="1098"/>
      <c r="D130" s="1098"/>
      <c r="E130" s="1098"/>
      <c r="F130" s="1098"/>
      <c r="G130" s="1098"/>
      <c r="H130" s="1098"/>
      <c r="I130" s="1098"/>
      <c r="J130" s="1098"/>
      <c r="K130" s="1098"/>
      <c r="L130" s="1098"/>
      <c r="M130" s="1098"/>
      <c r="N130" s="1098"/>
      <c r="O130" s="1098"/>
      <c r="P130" s="1098"/>
      <c r="Q130" s="1098"/>
      <c r="R130" s="1098"/>
    </row>
    <row r="131" spans="2:18" s="325" customFormat="1" ht="18.75" customHeight="1">
      <c r="B131" s="330"/>
      <c r="C131" s="330"/>
      <c r="D131" s="330"/>
      <c r="E131" s="330"/>
      <c r="F131" s="330"/>
      <c r="G131" s="330"/>
      <c r="H131" s="330"/>
      <c r="I131" s="330"/>
      <c r="J131" s="330"/>
      <c r="K131" s="330"/>
      <c r="L131" s="330"/>
      <c r="M131" s="318"/>
      <c r="N131"/>
      <c r="O131" s="330"/>
      <c r="P131" s="330"/>
      <c r="Q131" s="330"/>
      <c r="R131" s="330"/>
    </row>
    <row r="132" spans="2:18" s="325" customFormat="1" ht="18.75" customHeight="1">
      <c r="B132" s="330"/>
      <c r="C132" s="330"/>
      <c r="D132" s="330"/>
      <c r="E132" s="330"/>
      <c r="F132" s="330"/>
      <c r="G132" s="330"/>
      <c r="H132" s="330"/>
      <c r="I132" s="330"/>
      <c r="J132" s="330"/>
      <c r="K132" s="330"/>
      <c r="L132" s="330"/>
      <c r="M132" s="318"/>
      <c r="N132"/>
    </row>
    <row r="133" spans="2:18" s="325" customFormat="1" ht="18.75" customHeight="1">
      <c r="B133" s="330"/>
      <c r="C133" s="330"/>
      <c r="D133" s="330"/>
      <c r="E133" s="330"/>
      <c r="F133" s="330"/>
      <c r="G133" s="330"/>
      <c r="H133" s="330"/>
      <c r="I133" s="330"/>
      <c r="J133" s="330"/>
      <c r="K133" s="330"/>
      <c r="L133" s="330"/>
      <c r="M133" s="318"/>
      <c r="N133"/>
    </row>
    <row r="134" spans="2:18">
      <c r="M134" s="318"/>
      <c r="O134" s="319" t="s">
        <v>206</v>
      </c>
      <c r="P134" s="320"/>
      <c r="Q134" s="321"/>
      <c r="R134" s="321"/>
    </row>
    <row r="135" spans="2:18" ht="18.75" customHeight="1">
      <c r="M135" s="318"/>
      <c r="O135" s="1100" t="s">
        <v>214</v>
      </c>
      <c r="P135" s="1101"/>
      <c r="Q135" s="1101"/>
      <c r="R135" s="1102"/>
    </row>
    <row r="136" spans="2:18">
      <c r="M136" s="318"/>
      <c r="O136" s="1103"/>
      <c r="P136" s="1104"/>
      <c r="Q136" s="1104"/>
      <c r="R136" s="1105"/>
    </row>
    <row r="137" spans="2:18">
      <c r="M137" s="318"/>
    </row>
    <row r="138" spans="2:18">
      <c r="M138" s="318"/>
      <c r="O138" s="319" t="s">
        <v>207</v>
      </c>
      <c r="P138" s="320"/>
      <c r="Q138" s="321"/>
      <c r="R138" s="321"/>
    </row>
    <row r="139" spans="2:18" ht="18.75" customHeight="1">
      <c r="M139" s="318"/>
      <c r="O139" s="1100" t="s">
        <v>216</v>
      </c>
      <c r="P139" s="1101"/>
      <c r="Q139" s="1101"/>
      <c r="R139" s="1102"/>
    </row>
    <row r="140" spans="2:18">
      <c r="M140" s="318"/>
      <c r="O140" s="1103"/>
      <c r="P140" s="1104"/>
      <c r="Q140" s="1104"/>
      <c r="R140" s="1105"/>
    </row>
    <row r="141" spans="2:18">
      <c r="M141" s="318"/>
    </row>
    <row r="142" spans="2:18">
      <c r="M142" s="318"/>
      <c r="O142" s="319" t="s">
        <v>210</v>
      </c>
      <c r="P142" s="320"/>
      <c r="Q142" s="321"/>
      <c r="R142" s="321"/>
    </row>
    <row r="143" spans="2:18" ht="18.75" customHeight="1">
      <c r="M143" s="318"/>
      <c r="O143" s="1100" t="s">
        <v>218</v>
      </c>
      <c r="P143" s="1101"/>
      <c r="Q143" s="1101"/>
      <c r="R143" s="1102"/>
    </row>
    <row r="144" spans="2:18">
      <c r="M144" s="318"/>
      <c r="O144" s="1103"/>
      <c r="P144" s="1104"/>
      <c r="Q144" s="1104"/>
      <c r="R144" s="1105"/>
    </row>
    <row r="145" spans="2:18" ht="19.5" thickBot="1">
      <c r="M145" s="318"/>
    </row>
    <row r="146" spans="2:18" ht="19.5" thickBot="1">
      <c r="B146" s="1106" t="s">
        <v>193</v>
      </c>
      <c r="C146" s="1107"/>
      <c r="D146" s="323"/>
      <c r="E146" s="324"/>
      <c r="F146" s="324"/>
      <c r="G146" s="324"/>
      <c r="H146" s="324"/>
      <c r="I146" s="324"/>
      <c r="J146" s="324"/>
      <c r="K146" s="324"/>
      <c r="L146" s="324"/>
      <c r="M146" s="318"/>
      <c r="O146" s="319" t="s">
        <v>213</v>
      </c>
      <c r="P146" s="320"/>
      <c r="Q146" s="321"/>
      <c r="R146" s="321"/>
    </row>
    <row r="147" spans="2:18" ht="18.75" customHeight="1">
      <c r="B147" s="1108" t="s">
        <v>208</v>
      </c>
      <c r="C147" s="1109"/>
      <c r="D147" s="1109"/>
      <c r="E147" s="1109"/>
      <c r="F147" s="1109"/>
      <c r="G147" s="1109"/>
      <c r="H147" s="1109"/>
      <c r="I147" s="1109"/>
      <c r="J147" s="1109"/>
      <c r="K147" s="1109"/>
      <c r="L147" s="1110"/>
      <c r="M147" s="318"/>
      <c r="O147" s="1100" t="s">
        <v>220</v>
      </c>
      <c r="P147" s="1101"/>
      <c r="Q147" s="1101"/>
      <c r="R147" s="1102"/>
    </row>
    <row r="148" spans="2:18" ht="19.5" thickBot="1">
      <c r="B148" s="1111"/>
      <c r="C148" s="1112"/>
      <c r="D148" s="1112"/>
      <c r="E148" s="1112"/>
      <c r="F148" s="1112"/>
      <c r="G148" s="1112"/>
      <c r="H148" s="1112"/>
      <c r="I148" s="1112"/>
      <c r="J148" s="1112"/>
      <c r="K148" s="1112"/>
      <c r="L148" s="1113"/>
      <c r="M148" s="318"/>
      <c r="O148" s="1103"/>
      <c r="P148" s="1104"/>
      <c r="Q148" s="1104"/>
      <c r="R148" s="1105"/>
    </row>
    <row r="149" spans="2:18" ht="19.5" thickBot="1">
      <c r="B149" s="329"/>
      <c r="C149" s="329"/>
      <c r="D149" s="329"/>
      <c r="E149" s="329"/>
      <c r="F149" s="329"/>
      <c r="G149" s="329"/>
      <c r="H149" s="329"/>
      <c r="I149" s="329"/>
      <c r="J149" s="329"/>
      <c r="K149" s="329"/>
      <c r="L149" s="329"/>
      <c r="M149" s="318"/>
    </row>
    <row r="150" spans="2:18" ht="18.75" customHeight="1">
      <c r="B150" s="1121" t="s">
        <v>193</v>
      </c>
      <c r="C150" s="1122"/>
      <c r="D150" s="331"/>
      <c r="E150" s="331"/>
      <c r="F150" s="331"/>
      <c r="G150" s="331"/>
      <c r="H150" s="331"/>
      <c r="I150" s="331"/>
      <c r="J150" s="331"/>
      <c r="K150" s="331"/>
      <c r="L150" s="331"/>
      <c r="M150" s="318"/>
    </row>
    <row r="151" spans="2:18" ht="18.75" customHeight="1" thickBot="1">
      <c r="B151" s="1123"/>
      <c r="C151" s="1124"/>
      <c r="D151" s="323"/>
      <c r="E151" s="324"/>
      <c r="F151" s="324"/>
      <c r="G151" s="324"/>
      <c r="H151" s="324"/>
      <c r="I151" s="324"/>
      <c r="J151" s="324"/>
      <c r="K151" s="324"/>
      <c r="L151" s="324"/>
      <c r="M151" s="324"/>
      <c r="N151" s="345"/>
      <c r="O151" s="324"/>
      <c r="P151" s="324"/>
      <c r="Q151" s="324"/>
      <c r="R151" s="324"/>
    </row>
    <row r="152" spans="2:18" ht="19.5" customHeight="1">
      <c r="B152" s="1125" t="s">
        <v>246</v>
      </c>
      <c r="C152" s="1126"/>
      <c r="D152" s="1126"/>
      <c r="E152" s="1126"/>
      <c r="F152" s="1126"/>
      <c r="G152" s="1126"/>
      <c r="H152" s="1126"/>
      <c r="I152" s="1126"/>
      <c r="J152" s="1126"/>
      <c r="K152" s="1126"/>
      <c r="L152" s="1126"/>
      <c r="M152" s="1126"/>
      <c r="N152" s="1126"/>
      <c r="O152" s="1126"/>
      <c r="P152" s="1126"/>
      <c r="Q152" s="1126"/>
      <c r="R152" s="1127"/>
    </row>
    <row r="153" spans="2:18" ht="19.5" customHeight="1">
      <c r="B153" s="1128"/>
      <c r="C153" s="1126"/>
      <c r="D153" s="1126"/>
      <c r="E153" s="1126"/>
      <c r="F153" s="1126"/>
      <c r="G153" s="1126"/>
      <c r="H153" s="1126"/>
      <c r="I153" s="1126"/>
      <c r="J153" s="1126"/>
      <c r="K153" s="1126"/>
      <c r="L153" s="1126"/>
      <c r="M153" s="1126"/>
      <c r="N153" s="1126"/>
      <c r="O153" s="1126"/>
      <c r="P153" s="1126"/>
      <c r="Q153" s="1126"/>
      <c r="R153" s="1127"/>
    </row>
    <row r="154" spans="2:18" ht="19.5" customHeight="1" thickBot="1">
      <c r="B154" s="1129"/>
      <c r="C154" s="1130"/>
      <c r="D154" s="1130"/>
      <c r="E154" s="1130"/>
      <c r="F154" s="1130"/>
      <c r="G154" s="1130"/>
      <c r="H154" s="1130"/>
      <c r="I154" s="1130"/>
      <c r="J154" s="1130"/>
      <c r="K154" s="1130"/>
      <c r="L154" s="1130"/>
      <c r="M154" s="1130"/>
      <c r="N154" s="1130"/>
      <c r="O154" s="1130"/>
      <c r="P154" s="1130"/>
      <c r="Q154" s="1130"/>
      <c r="R154" s="1131"/>
    </row>
    <row r="155" spans="2:18">
      <c r="M155" s="318"/>
    </row>
    <row r="156" spans="2:18" s="325" customFormat="1" ht="3" customHeight="1">
      <c r="M156" s="326"/>
    </row>
    <row r="157" spans="2:18" ht="18.75" customHeight="1" thickBot="1">
      <c r="M157" s="318"/>
    </row>
    <row r="158" spans="2:18" ht="18.75" customHeight="1">
      <c r="B158" s="1132" t="s">
        <v>221</v>
      </c>
      <c r="C158" s="1133"/>
      <c r="D158" s="1133"/>
      <c r="E158" s="1133"/>
      <c r="F158" s="1133"/>
      <c r="G158" s="1133"/>
      <c r="H158" s="1133"/>
      <c r="I158" s="1133"/>
      <c r="J158" s="1133"/>
      <c r="K158" s="1133"/>
      <c r="L158" s="1133"/>
      <c r="M158" s="1133"/>
      <c r="N158" s="1133"/>
      <c r="O158" s="1133"/>
      <c r="P158" s="1133"/>
      <c r="Q158" s="1133"/>
      <c r="R158" s="1134"/>
    </row>
    <row r="159" spans="2:18" ht="18.75" customHeight="1" thickBot="1">
      <c r="B159" s="1135"/>
      <c r="C159" s="1136"/>
      <c r="D159" s="1136"/>
      <c r="E159" s="1136"/>
      <c r="F159" s="1136"/>
      <c r="G159" s="1136"/>
      <c r="H159" s="1136"/>
      <c r="I159" s="1136"/>
      <c r="J159" s="1136"/>
      <c r="K159" s="1136"/>
      <c r="L159" s="1136"/>
      <c r="M159" s="1136"/>
      <c r="N159" s="1136"/>
      <c r="O159" s="1136"/>
      <c r="P159" s="1136"/>
      <c r="Q159" s="1136"/>
      <c r="R159" s="1137"/>
    </row>
    <row r="160" spans="2:18">
      <c r="B160" s="1138" t="s">
        <v>222</v>
      </c>
      <c r="C160" s="1138"/>
      <c r="D160" s="1138"/>
      <c r="E160" s="1138"/>
      <c r="F160" s="1138"/>
      <c r="G160" s="1138"/>
      <c r="H160" s="1138"/>
      <c r="I160" s="1138"/>
      <c r="J160" s="1138"/>
      <c r="K160" s="1138"/>
      <c r="L160" s="1138"/>
      <c r="M160" s="1138"/>
      <c r="N160" s="1138"/>
      <c r="O160" s="1138"/>
      <c r="P160" s="1138"/>
      <c r="Q160" s="1138"/>
      <c r="R160" s="1138"/>
    </row>
    <row r="161" spans="2:18">
      <c r="B161" s="1138"/>
      <c r="C161" s="1138"/>
      <c r="D161" s="1138"/>
      <c r="E161" s="1138"/>
      <c r="F161" s="1138"/>
      <c r="G161" s="1138"/>
      <c r="H161" s="1138"/>
      <c r="I161" s="1138"/>
      <c r="J161" s="1138"/>
      <c r="K161" s="1138"/>
      <c r="L161" s="1138"/>
      <c r="M161" s="1138"/>
      <c r="N161" s="1138"/>
      <c r="O161" s="1138"/>
      <c r="P161" s="1138"/>
      <c r="Q161" s="1138"/>
      <c r="R161" s="1138"/>
    </row>
    <row r="162" spans="2:18" ht="18.75" customHeight="1">
      <c r="B162" s="332"/>
      <c r="C162" s="332"/>
      <c r="D162" s="332"/>
      <c r="E162" s="332"/>
      <c r="F162" s="332"/>
      <c r="G162" s="332"/>
      <c r="H162" s="332"/>
      <c r="I162" s="332"/>
      <c r="J162" s="332"/>
      <c r="K162" s="332"/>
      <c r="L162" s="332"/>
      <c r="M162" s="333"/>
      <c r="N162" s="332"/>
      <c r="O162" s="332"/>
      <c r="P162" s="332"/>
      <c r="Q162" s="332"/>
      <c r="R162" s="332"/>
    </row>
    <row r="163" spans="2:18" ht="18.75" customHeight="1">
      <c r="B163" s="332"/>
      <c r="C163" s="332"/>
      <c r="D163" s="332"/>
      <c r="E163" s="332"/>
      <c r="F163" s="332"/>
      <c r="G163" s="332"/>
      <c r="H163" s="332"/>
      <c r="I163" s="332"/>
      <c r="J163" s="332"/>
      <c r="K163" s="332"/>
      <c r="L163" s="332"/>
      <c r="M163" s="333"/>
      <c r="N163" s="332"/>
      <c r="O163" s="332"/>
      <c r="P163" s="332"/>
      <c r="Q163" s="332"/>
      <c r="R163" s="332"/>
    </row>
    <row r="164" spans="2:18">
      <c r="B164" s="332"/>
      <c r="C164" s="332"/>
      <c r="D164" s="332"/>
      <c r="E164" s="332"/>
      <c r="F164" s="332"/>
      <c r="G164" s="332"/>
      <c r="H164" s="332"/>
      <c r="I164" s="332"/>
      <c r="J164" s="332"/>
      <c r="K164" s="332"/>
      <c r="L164" s="332"/>
      <c r="M164" s="333"/>
      <c r="N164" s="332"/>
      <c r="O164" s="332"/>
      <c r="P164" s="332"/>
      <c r="Q164" s="332"/>
      <c r="R164" s="332"/>
    </row>
    <row r="165" spans="2:18">
      <c r="B165" s="332"/>
      <c r="C165" s="332"/>
      <c r="D165" s="332"/>
      <c r="E165" s="332"/>
      <c r="F165" s="332"/>
      <c r="G165" s="332"/>
      <c r="H165" s="332"/>
      <c r="I165" s="332"/>
      <c r="J165" s="332"/>
      <c r="K165" s="332"/>
      <c r="L165" s="332"/>
      <c r="M165" s="333"/>
      <c r="N165" s="332"/>
      <c r="O165" s="332"/>
      <c r="P165" s="332"/>
      <c r="Q165" s="332"/>
      <c r="R165" s="332"/>
    </row>
    <row r="166" spans="2:18" ht="18.75" customHeight="1">
      <c r="B166" s="332"/>
      <c r="C166" s="332"/>
      <c r="D166" s="332"/>
      <c r="E166" s="332"/>
      <c r="F166" s="332"/>
      <c r="G166" s="332"/>
      <c r="H166" s="332"/>
      <c r="I166" s="332"/>
      <c r="J166" s="332"/>
      <c r="K166" s="332"/>
      <c r="L166" s="332"/>
      <c r="M166" s="333"/>
      <c r="N166" s="332"/>
      <c r="O166" s="332"/>
      <c r="P166" s="332"/>
      <c r="Q166" s="332"/>
      <c r="R166" s="332"/>
    </row>
    <row r="167" spans="2:18">
      <c r="B167" s="332"/>
      <c r="C167" s="332"/>
      <c r="D167" s="332"/>
      <c r="E167" s="332"/>
      <c r="F167" s="332"/>
      <c r="G167" s="332"/>
      <c r="H167" s="332"/>
      <c r="I167" s="332"/>
      <c r="J167" s="332"/>
      <c r="K167" s="332"/>
      <c r="L167" s="332"/>
      <c r="M167" s="333"/>
      <c r="N167" s="332"/>
      <c r="O167" s="319" t="s">
        <v>217</v>
      </c>
      <c r="P167" s="334"/>
      <c r="Q167" s="335"/>
      <c r="R167" s="335"/>
    </row>
    <row r="168" spans="2:18" ht="18.75" customHeight="1">
      <c r="B168" s="332"/>
      <c r="C168" s="332"/>
      <c r="D168" s="332"/>
      <c r="E168" s="332"/>
      <c r="F168" s="332"/>
      <c r="G168" s="332"/>
      <c r="H168" s="332"/>
      <c r="I168" s="332"/>
      <c r="J168" s="332"/>
      <c r="K168" s="332"/>
      <c r="L168" s="332"/>
      <c r="M168" s="333"/>
      <c r="N168" s="332"/>
      <c r="O168" s="1139" t="s">
        <v>250</v>
      </c>
      <c r="P168" s="1140"/>
      <c r="Q168" s="1140"/>
      <c r="R168" s="1141"/>
    </row>
    <row r="169" spans="2:18">
      <c r="B169" s="332"/>
      <c r="C169" s="332"/>
      <c r="D169" s="332"/>
      <c r="E169" s="332"/>
      <c r="F169" s="332"/>
      <c r="G169" s="332"/>
      <c r="H169" s="332"/>
      <c r="I169" s="332"/>
      <c r="J169" s="332"/>
      <c r="K169" s="332"/>
      <c r="L169" s="332"/>
      <c r="M169" s="333"/>
      <c r="N169" s="332"/>
      <c r="O169" s="1139"/>
      <c r="P169" s="1140"/>
      <c r="Q169" s="1140"/>
      <c r="R169" s="1141"/>
    </row>
    <row r="170" spans="2:18" ht="18.75" customHeight="1">
      <c r="B170" s="332"/>
      <c r="C170" s="332"/>
      <c r="D170" s="332"/>
      <c r="E170" s="332"/>
      <c r="F170" s="332"/>
      <c r="G170" s="332"/>
      <c r="H170" s="332"/>
      <c r="I170" s="332"/>
      <c r="J170" s="332"/>
      <c r="K170" s="332"/>
      <c r="L170" s="332"/>
      <c r="M170" s="333"/>
      <c r="N170" s="332"/>
      <c r="O170" s="1142"/>
      <c r="P170" s="1143"/>
      <c r="Q170" s="1143"/>
      <c r="R170" s="1144"/>
    </row>
    <row r="171" spans="2:18">
      <c r="B171" s="332"/>
      <c r="C171" s="332"/>
      <c r="D171" s="332"/>
      <c r="E171" s="332"/>
      <c r="F171" s="332"/>
      <c r="G171" s="332"/>
      <c r="H171" s="332"/>
      <c r="I171" s="332"/>
      <c r="J171" s="332"/>
      <c r="K171" s="332"/>
      <c r="L171" s="332"/>
      <c r="M171" s="333"/>
      <c r="N171" s="332"/>
      <c r="O171" s="332"/>
      <c r="P171" s="332"/>
      <c r="Q171" s="332"/>
      <c r="R171" s="332"/>
    </row>
    <row r="172" spans="2:18">
      <c r="B172" s="332"/>
      <c r="C172" s="332"/>
      <c r="D172" s="332"/>
      <c r="E172" s="332"/>
      <c r="F172" s="332"/>
      <c r="G172" s="332"/>
      <c r="H172" s="332"/>
      <c r="I172" s="332"/>
      <c r="J172" s="332"/>
      <c r="K172" s="332"/>
      <c r="L172" s="332"/>
      <c r="M172" s="333"/>
      <c r="N172" s="332"/>
      <c r="O172" s="319" t="s">
        <v>219</v>
      </c>
      <c r="P172" s="334"/>
      <c r="Q172" s="335"/>
      <c r="R172" s="335"/>
    </row>
    <row r="173" spans="2:18">
      <c r="B173" s="332"/>
      <c r="C173" s="332"/>
      <c r="D173" s="332"/>
      <c r="E173" s="332"/>
      <c r="F173" s="332"/>
      <c r="G173" s="332"/>
      <c r="H173" s="332"/>
      <c r="I173" s="332"/>
      <c r="J173" s="332"/>
      <c r="K173" s="332"/>
      <c r="L173" s="332"/>
      <c r="M173" s="333"/>
      <c r="N173" s="332"/>
      <c r="O173" s="1100" t="s">
        <v>225</v>
      </c>
      <c r="P173" s="1101"/>
      <c r="Q173" s="1101"/>
      <c r="R173" s="1102"/>
    </row>
    <row r="174" spans="2:18">
      <c r="B174" s="332"/>
      <c r="C174" s="332"/>
      <c r="D174" s="332"/>
      <c r="E174" s="332"/>
      <c r="F174" s="319" t="s">
        <v>215</v>
      </c>
      <c r="G174" s="334"/>
      <c r="H174" s="335"/>
      <c r="I174" s="335"/>
      <c r="J174" s="332"/>
      <c r="K174" s="332"/>
      <c r="L174" s="332"/>
      <c r="M174" s="333"/>
      <c r="N174" s="332"/>
      <c r="O174" s="1100"/>
      <c r="P174" s="1101"/>
      <c r="Q174" s="1101"/>
      <c r="R174" s="1102"/>
    </row>
    <row r="175" spans="2:18">
      <c r="B175" s="332"/>
      <c r="C175" s="332"/>
      <c r="D175" s="332"/>
      <c r="E175" s="332"/>
      <c r="F175" s="1100" t="s">
        <v>227</v>
      </c>
      <c r="G175" s="1101"/>
      <c r="H175" s="1101"/>
      <c r="I175" s="1102"/>
      <c r="J175" s="332"/>
      <c r="K175" s="332"/>
      <c r="L175" s="332"/>
      <c r="M175" s="333"/>
      <c r="N175" s="332"/>
      <c r="O175" s="1100"/>
      <c r="P175" s="1101"/>
      <c r="Q175" s="1101"/>
      <c r="R175" s="1102"/>
    </row>
    <row r="176" spans="2:18">
      <c r="B176" s="332"/>
      <c r="C176" s="332"/>
      <c r="D176" s="332"/>
      <c r="E176" s="332"/>
      <c r="F176" s="1103"/>
      <c r="G176" s="1104"/>
      <c r="H176" s="1104"/>
      <c r="I176" s="1105"/>
      <c r="J176" s="332"/>
      <c r="K176" s="332"/>
      <c r="L176" s="332"/>
      <c r="M176" s="333"/>
      <c r="N176" s="332"/>
      <c r="O176" s="1100" t="s">
        <v>228</v>
      </c>
      <c r="P176" s="1101"/>
      <c r="Q176" s="1101"/>
      <c r="R176" s="1102"/>
    </row>
    <row r="177" spans="2:18">
      <c r="B177" s="332"/>
      <c r="C177" s="332"/>
      <c r="D177" s="332"/>
      <c r="E177" s="332"/>
      <c r="F177" s="332"/>
      <c r="G177" s="332"/>
      <c r="H177" s="332"/>
      <c r="I177" s="332"/>
      <c r="J177" s="332"/>
      <c r="K177" s="332"/>
      <c r="L177" s="332"/>
      <c r="M177" s="333"/>
      <c r="N177" s="332"/>
      <c r="O177" s="1103" t="s">
        <v>229</v>
      </c>
      <c r="P177" s="1104"/>
      <c r="Q177" s="1104"/>
      <c r="R177" s="1105"/>
    </row>
    <row r="178" spans="2:18">
      <c r="M178" s="331"/>
    </row>
    <row r="179" spans="2:18" s="325" customFormat="1" ht="15" customHeight="1">
      <c r="M179" s="326"/>
    </row>
    <row r="180" spans="2:18">
      <c r="B180" s="1097" t="s">
        <v>230</v>
      </c>
      <c r="C180" s="1097"/>
      <c r="D180" s="1097"/>
      <c r="E180" s="1097"/>
      <c r="F180" s="1097"/>
      <c r="G180" s="1097"/>
      <c r="H180" s="1097"/>
      <c r="I180" s="1097"/>
      <c r="J180" s="1097"/>
      <c r="K180" s="1097"/>
      <c r="L180" s="1097"/>
      <c r="M180" s="318"/>
    </row>
    <row r="181" spans="2:18" ht="19.5" thickBot="1">
      <c r="B181" s="1097"/>
      <c r="C181" s="1097"/>
      <c r="D181" s="1097"/>
      <c r="E181" s="1097"/>
      <c r="F181" s="1097"/>
      <c r="G181" s="1097"/>
      <c r="H181" s="1097"/>
      <c r="I181" s="1097"/>
      <c r="J181" s="1097"/>
      <c r="K181" s="1097"/>
      <c r="L181" s="1097"/>
      <c r="M181" s="318"/>
    </row>
    <row r="182" spans="2:18" ht="18.75" customHeight="1">
      <c r="B182" s="1121" t="s">
        <v>193</v>
      </c>
      <c r="C182" s="1122"/>
      <c r="D182" s="336"/>
      <c r="E182" s="336"/>
      <c r="F182" s="336"/>
      <c r="G182" s="336"/>
      <c r="H182" s="336"/>
      <c r="I182" s="336"/>
      <c r="J182" s="336"/>
      <c r="K182" s="336"/>
      <c r="L182" s="336"/>
      <c r="M182" s="318"/>
    </row>
    <row r="183" spans="2:18" ht="18.75" customHeight="1" thickBot="1">
      <c r="B183" s="1123"/>
      <c r="C183" s="1124"/>
      <c r="D183" s="342"/>
      <c r="E183" s="343"/>
      <c r="F183" s="343"/>
      <c r="G183" s="343"/>
      <c r="H183" s="343"/>
      <c r="I183" s="343"/>
      <c r="J183" s="343"/>
      <c r="K183" s="343"/>
      <c r="L183" s="343"/>
      <c r="M183" s="344"/>
      <c r="N183" s="324"/>
      <c r="O183" s="324"/>
      <c r="P183" s="324"/>
      <c r="Q183" s="324"/>
      <c r="R183" s="324"/>
    </row>
    <row r="184" spans="2:18" ht="18.75" customHeight="1">
      <c r="B184" s="1125" t="s">
        <v>246</v>
      </c>
      <c r="C184" s="1126"/>
      <c r="D184" s="1126"/>
      <c r="E184" s="1126"/>
      <c r="F184" s="1126"/>
      <c r="G184" s="1126"/>
      <c r="H184" s="1126"/>
      <c r="I184" s="1126"/>
      <c r="J184" s="1126"/>
      <c r="K184" s="1126"/>
      <c r="L184" s="1126"/>
      <c r="M184" s="1126"/>
      <c r="N184" s="1126"/>
      <c r="O184" s="1126"/>
      <c r="P184" s="1126"/>
      <c r="Q184" s="1126"/>
      <c r="R184" s="1127"/>
    </row>
    <row r="185" spans="2:18" ht="18.75" customHeight="1">
      <c r="B185" s="1128"/>
      <c r="C185" s="1126"/>
      <c r="D185" s="1126"/>
      <c r="E185" s="1126"/>
      <c r="F185" s="1126"/>
      <c r="G185" s="1126"/>
      <c r="H185" s="1126"/>
      <c r="I185" s="1126"/>
      <c r="J185" s="1126"/>
      <c r="K185" s="1126"/>
      <c r="L185" s="1126"/>
      <c r="M185" s="1126"/>
      <c r="N185" s="1126"/>
      <c r="O185" s="1126"/>
      <c r="P185" s="1126"/>
      <c r="Q185" s="1126"/>
      <c r="R185" s="1127"/>
    </row>
    <row r="186" spans="2:18" ht="19.5" customHeight="1" thickBot="1">
      <c r="B186" s="1129"/>
      <c r="C186" s="1130"/>
      <c r="D186" s="1130"/>
      <c r="E186" s="1130"/>
      <c r="F186" s="1130"/>
      <c r="G186" s="1130"/>
      <c r="H186" s="1130"/>
      <c r="I186" s="1130"/>
      <c r="J186" s="1130"/>
      <c r="K186" s="1130"/>
      <c r="L186" s="1130"/>
      <c r="M186" s="1130"/>
      <c r="N186" s="1130"/>
      <c r="O186" s="1130"/>
      <c r="P186" s="1130"/>
      <c r="Q186" s="1130"/>
      <c r="R186" s="1131"/>
    </row>
    <row r="187" spans="2:18">
      <c r="M187" s="318"/>
    </row>
    <row r="188" spans="2:18">
      <c r="M188" s="318"/>
      <c r="O188" s="319" t="s">
        <v>226</v>
      </c>
      <c r="P188" s="320"/>
      <c r="Q188" s="321"/>
      <c r="R188" s="321"/>
    </row>
    <row r="189" spans="2:18">
      <c r="M189" s="318"/>
      <c r="O189" s="1100" t="s">
        <v>231</v>
      </c>
      <c r="P189" s="1101"/>
      <c r="Q189" s="1101"/>
      <c r="R189" s="1102"/>
    </row>
    <row r="190" spans="2:18">
      <c r="M190" s="318"/>
      <c r="O190" s="1103"/>
      <c r="P190" s="1104"/>
      <c r="Q190" s="1104"/>
      <c r="R190" s="1105"/>
    </row>
    <row r="191" spans="2:18">
      <c r="M191" s="318"/>
    </row>
    <row r="192" spans="2:18">
      <c r="M192" s="318"/>
      <c r="O192" t="s">
        <v>232</v>
      </c>
    </row>
    <row r="193" spans="13:18">
      <c r="M193" s="318"/>
    </row>
    <row r="194" spans="13:18" ht="19.5" customHeight="1">
      <c r="M194" s="318"/>
    </row>
    <row r="195" spans="13:18">
      <c r="M195" s="318"/>
    </row>
    <row r="196" spans="13:18" ht="18.75" customHeight="1">
      <c r="M196" s="318"/>
      <c r="O196" t="s">
        <v>233</v>
      </c>
    </row>
    <row r="197" spans="13:18" ht="19.5" customHeight="1">
      <c r="M197" s="318"/>
    </row>
    <row r="198" spans="13:18">
      <c r="M198" s="318"/>
    </row>
    <row r="199" spans="13:18">
      <c r="M199" s="318"/>
    </row>
    <row r="200" spans="13:18">
      <c r="M200" s="318"/>
      <c r="Q200" s="1099" t="s">
        <v>234</v>
      </c>
      <c r="R200" s="1099"/>
    </row>
    <row r="201" spans="13:18">
      <c r="M201" s="318"/>
    </row>
    <row r="202" spans="13:18">
      <c r="M202" s="318"/>
    </row>
    <row r="203" spans="13:18">
      <c r="M203" s="318"/>
      <c r="O203" s="338"/>
      <c r="P203" s="327"/>
      <c r="Q203" s="327"/>
      <c r="R203" s="327"/>
    </row>
    <row r="204" spans="13:18">
      <c r="M204" s="318"/>
      <c r="O204" s="339"/>
      <c r="P204" s="339"/>
      <c r="Q204" s="339"/>
      <c r="R204" s="339"/>
    </row>
    <row r="205" spans="13:18">
      <c r="M205" s="318"/>
      <c r="O205" s="339"/>
      <c r="P205" s="339"/>
      <c r="Q205" s="339"/>
      <c r="R205" s="339"/>
    </row>
    <row r="206" spans="13:18">
      <c r="M206" s="318"/>
    </row>
    <row r="207" spans="13:18">
      <c r="M207" s="318"/>
    </row>
    <row r="208" spans="13:18">
      <c r="M208" s="318"/>
    </row>
    <row r="209" spans="13:18">
      <c r="M209" s="318"/>
    </row>
    <row r="210" spans="13:18">
      <c r="M210" s="318"/>
    </row>
    <row r="211" spans="13:18">
      <c r="M211" s="318"/>
    </row>
    <row r="212" spans="13:18">
      <c r="M212" s="318"/>
    </row>
    <row r="213" spans="13:18">
      <c r="M213" s="318"/>
    </row>
    <row r="214" spans="13:18">
      <c r="M214" s="318"/>
    </row>
    <row r="215" spans="13:18">
      <c r="M215" s="318"/>
    </row>
    <row r="216" spans="13:18">
      <c r="M216" s="318"/>
    </row>
    <row r="217" spans="13:18" ht="18.75" customHeight="1">
      <c r="M217" s="318"/>
      <c r="O217" s="319" t="s">
        <v>223</v>
      </c>
      <c r="P217" s="320"/>
      <c r="Q217" s="321"/>
      <c r="R217" s="321"/>
    </row>
    <row r="218" spans="13:18" ht="18.75" customHeight="1">
      <c r="M218" s="318"/>
      <c r="O218" s="1100" t="s">
        <v>235</v>
      </c>
      <c r="P218" s="1101"/>
      <c r="Q218" s="1101"/>
      <c r="R218" s="1102"/>
    </row>
    <row r="219" spans="13:18">
      <c r="M219" s="318"/>
      <c r="O219" s="1103"/>
      <c r="P219" s="1104"/>
      <c r="Q219" s="1104"/>
      <c r="R219" s="1105"/>
    </row>
    <row r="220" spans="13:18">
      <c r="M220" s="318"/>
    </row>
    <row r="221" spans="13:18">
      <c r="M221" s="318"/>
    </row>
    <row r="222" spans="13:18">
      <c r="M222" s="318"/>
    </row>
    <row r="223" spans="13:18">
      <c r="M223" s="318"/>
    </row>
    <row r="224" spans="13:18">
      <c r="M224" s="318"/>
    </row>
    <row r="225" spans="13:13">
      <c r="M225" s="318"/>
    </row>
    <row r="226" spans="13:13">
      <c r="M226" s="318"/>
    </row>
    <row r="227" spans="13:13">
      <c r="M227" s="318"/>
    </row>
    <row r="228" spans="13:13">
      <c r="M228" s="318"/>
    </row>
    <row r="229" spans="13:13">
      <c r="M229" s="318"/>
    </row>
    <row r="230" spans="13:13">
      <c r="M230" s="318"/>
    </row>
  </sheetData>
  <sheetProtection password="F983" sheet="1" objects="1" scenarios="1"/>
  <mergeCells count="46">
    <mergeCell ref="B184:R186"/>
    <mergeCell ref="O189:R190"/>
    <mergeCell ref="Q200:R200"/>
    <mergeCell ref="O218:R219"/>
    <mergeCell ref="O173:R175"/>
    <mergeCell ref="F175:I176"/>
    <mergeCell ref="O176:R176"/>
    <mergeCell ref="O177:R177"/>
    <mergeCell ref="B180:L181"/>
    <mergeCell ref="B182:C183"/>
    <mergeCell ref="O135:R136"/>
    <mergeCell ref="O139:R140"/>
    <mergeCell ref="O143:R144"/>
    <mergeCell ref="B146:C146"/>
    <mergeCell ref="B147:L148"/>
    <mergeCell ref="O147:R148"/>
    <mergeCell ref="B150:C151"/>
    <mergeCell ref="B152:R154"/>
    <mergeCell ref="B158:R159"/>
    <mergeCell ref="B160:R161"/>
    <mergeCell ref="O168:R170"/>
    <mergeCell ref="O105:R106"/>
    <mergeCell ref="B118:R119"/>
    <mergeCell ref="O122:R123"/>
    <mergeCell ref="B129:R130"/>
    <mergeCell ref="B63:L64"/>
    <mergeCell ref="B65:R66"/>
    <mergeCell ref="B68:R69"/>
    <mergeCell ref="O81:R82"/>
    <mergeCell ref="B101:R102"/>
    <mergeCell ref="O109:R111"/>
    <mergeCell ref="O38:R39"/>
    <mergeCell ref="B58:C58"/>
    <mergeCell ref="B59:L60"/>
    <mergeCell ref="O22:R25"/>
    <mergeCell ref="B28:C28"/>
    <mergeCell ref="B29:L30"/>
    <mergeCell ref="B34:R35"/>
    <mergeCell ref="B36:F36"/>
    <mergeCell ref="H36:L36"/>
    <mergeCell ref="O14:R15"/>
    <mergeCell ref="B2:R3"/>
    <mergeCell ref="B4:L5"/>
    <mergeCell ref="B6:R7"/>
    <mergeCell ref="B8:F8"/>
    <mergeCell ref="H8:L8"/>
  </mergeCells>
  <phoneticPr fontId="3"/>
  <pageMargins left="0.25" right="0.25" top="0.75" bottom="0.75" header="0.3" footer="0.3"/>
  <pageSetup paperSize="9" scale="58" fitToHeight="0" orientation="portrait" horizontalDpi="300" verticalDpi="300" r:id="rId1"/>
  <rowBreaks count="3" manualBreakCount="3">
    <brk id="62" max="18" man="1"/>
    <brk id="116" max="18" man="1"/>
    <brk id="178"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①基本情報・異動情報（学生入力用）</vt:lpstr>
      <vt:lpstr>②異動情報・学校情報・未振込情報（学校入力用）</vt:lpstr>
      <vt:lpstr>③様式（自動作成・記入用）</vt:lpstr>
      <vt:lpstr>★異動願作成マニュアル～辞退（本人都合）～</vt:lpstr>
      <vt:lpstr>★異動願作成マニュアル～辞退（短縮卒業・修了）～</vt:lpstr>
      <vt:lpstr>'★異動願作成マニュアル～辞退（短縮卒業・修了）～'!Print_Area</vt:lpstr>
      <vt:lpstr>'★異動願作成マニュアル～辞退（本人都合）～'!Print_Area</vt:lpstr>
      <vt:lpstr>'①基本情報・異動情報（学生入力用）'!Print_Area</vt:lpstr>
      <vt:lpstr>'②異動情報・学校情報・未振込情報（学校入力用）'!Print_Area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1-2【貸与】辞退の異動願（届）</dc:title>
  <dc:creator>JASSO</dc:creator>
  <cp:lastModifiedBy>SHOUGAKU9</cp:lastModifiedBy>
  <cp:lastPrinted>2024-03-19T09:31:03Z</cp:lastPrinted>
  <dcterms:created xsi:type="dcterms:W3CDTF">2024-01-24T05:40:28Z</dcterms:created>
  <dcterms:modified xsi:type="dcterms:W3CDTF">2024-07-16T02:24:49Z</dcterms:modified>
</cp:coreProperties>
</file>