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SHOUGAKU9\Desktop\異動届\HP掲載作業\2.給付\1-2.辞退\"/>
    </mc:Choice>
  </mc:AlternateContent>
  <xr:revisionPtr revIDLastSave="0" documentId="13_ncr:1_{6FFD57E3-A8F0-4771-B453-1BAAE7A2C883}" xr6:coauthVersionLast="36" xr6:coauthVersionMax="36" xr10:uidLastSave="{00000000-0000-0000-0000-000000000000}"/>
  <bookViews>
    <workbookView xWindow="0" yWindow="0" windowWidth="28800" windowHeight="13815" tabRatio="1000" activeTab="3" xr2:uid="{00000000-000D-0000-FFFF-FFFF00000000}"/>
  </bookViews>
  <sheets>
    <sheet name="①基本情報・異動情報（学生入力用）" sheetId="101" r:id="rId1"/>
    <sheet name="②異動情報・学校情報・未振込情報（学校入力用）" sheetId="104" r:id="rId2"/>
    <sheet name="③適格認定（学校入力用）" sheetId="107" r:id="rId3"/>
    <sheet name="④様式（自動作成・記入用）" sheetId="109" r:id="rId4"/>
  </sheets>
  <definedNames>
    <definedName name="_xlnm.Print_Area" localSheetId="0">'①基本情報・異動情報（学生入力用）'!$A$1:$AJ$28</definedName>
    <definedName name="_xlnm.Print_Area" localSheetId="1">'②異動情報・学校情報・未振込情報（学校入力用）'!$A$1:$AY$69</definedName>
    <definedName name="_xlnm.Print_Area" localSheetId="2">'③適格認定（学校入力用）'!$A$1:$AZ$64</definedName>
    <definedName name="_xlnm.Print_Area" localSheetId="3">'④様式（自動作成・記入用）'!$A$1:$BC$146</definedName>
  </definedNames>
  <calcPr calcId="191029"/>
</workbook>
</file>

<file path=xl/calcChain.xml><?xml version="1.0" encoding="utf-8"?>
<calcChain xmlns="http://schemas.openxmlformats.org/spreadsheetml/2006/main">
  <c r="O37" i="107" l="1"/>
  <c r="AB45" i="107" l="1"/>
  <c r="P55" i="107"/>
  <c r="O55" i="107"/>
  <c r="P37" i="107"/>
  <c r="P20" i="107"/>
  <c r="O20" i="107"/>
  <c r="BL95" i="109"/>
  <c r="AE16" i="107"/>
  <c r="BE16" i="107" s="1"/>
  <c r="CK16" i="107"/>
  <c r="CJ16" i="107"/>
  <c r="CI16" i="107"/>
  <c r="CH16" i="107"/>
  <c r="BO11" i="107"/>
  <c r="BO10" i="107"/>
  <c r="BO9" i="107"/>
  <c r="BK51" i="107"/>
  <c r="BB65" i="104" l="1"/>
  <c r="BD51" i="104"/>
  <c r="BB51" i="104"/>
  <c r="B134" i="109" l="1"/>
  <c r="X134" i="109" l="1"/>
  <c r="V134" i="109"/>
  <c r="BF13" i="107" l="1"/>
  <c r="CY38" i="104" l="1"/>
  <c r="CW38" i="104"/>
  <c r="CU38" i="104"/>
  <c r="CY14" i="104"/>
  <c r="CW14" i="104"/>
  <c r="CU14" i="104"/>
  <c r="CY12" i="104"/>
  <c r="CW12" i="104"/>
  <c r="CU12" i="104"/>
  <c r="CY5" i="104"/>
  <c r="CW5" i="104"/>
  <c r="CU5" i="104"/>
  <c r="AJ40" i="104"/>
  <c r="AJ38" i="104"/>
  <c r="AJ36" i="104"/>
  <c r="AJ34" i="104"/>
  <c r="AJ32" i="104"/>
  <c r="AJ30" i="104"/>
  <c r="BA12" i="104" l="1"/>
  <c r="BA14" i="104"/>
  <c r="BA5" i="104"/>
  <c r="AK44" i="104"/>
  <c r="CB41" i="104" s="1"/>
  <c r="AO36" i="104" s="1"/>
  <c r="N149" i="109" s="1"/>
  <c r="N152" i="109" s="1"/>
  <c r="BD12" i="104" l="1"/>
  <c r="AA5" i="104" l="1"/>
  <c r="AY44" i="104"/>
  <c r="AY42" i="104"/>
  <c r="AY40" i="104"/>
  <c r="AY38" i="104"/>
  <c r="AP7" i="104"/>
  <c r="AV5" i="104" l="1"/>
  <c r="AY5" i="104" s="1"/>
  <c r="AF7" i="101"/>
  <c r="T134" i="109"/>
  <c r="R134" i="109"/>
  <c r="P134" i="109"/>
  <c r="N134" i="109"/>
  <c r="L134" i="109"/>
  <c r="J134" i="109"/>
  <c r="DC14" i="104"/>
  <c r="DE14" i="104" s="1"/>
  <c r="A94" i="109" l="1"/>
  <c r="BL90" i="109"/>
  <c r="A90" i="109"/>
  <c r="A86" i="109"/>
  <c r="BL85" i="109"/>
  <c r="BL80" i="109"/>
  <c r="A76" i="109"/>
  <c r="BL75" i="109"/>
  <c r="A72" i="109"/>
  <c r="BL70" i="109"/>
  <c r="A68" i="109"/>
  <c r="A80" i="109" s="1"/>
  <c r="BL65" i="109"/>
  <c r="BF14" i="107"/>
  <c r="A98" i="109" l="1"/>
  <c r="BF12" i="107"/>
  <c r="C60" i="107" l="1"/>
  <c r="A51" i="107"/>
  <c r="Q48" i="107"/>
  <c r="A47" i="107"/>
  <c r="BK46" i="107"/>
  <c r="Q45" i="107"/>
  <c r="AE43" i="107"/>
  <c r="A43" i="107"/>
  <c r="BK41" i="107"/>
  <c r="BK36" i="107"/>
  <c r="A33" i="107"/>
  <c r="BK31" i="107"/>
  <c r="Q29" i="107"/>
  <c r="A29" i="107"/>
  <c r="Q28" i="107"/>
  <c r="BK26" i="107"/>
  <c r="A25" i="107"/>
  <c r="BK21" i="107"/>
  <c r="BK16" i="107"/>
  <c r="BG16" i="107"/>
  <c r="CL16" i="107" s="1"/>
  <c r="BE31" i="107" l="1"/>
  <c r="BG31" i="107" s="1"/>
  <c r="Q33" i="107"/>
  <c r="A55" i="107"/>
  <c r="Q51" i="107"/>
  <c r="A37" i="107"/>
  <c r="AD45" i="107"/>
  <c r="S60" i="107" l="1"/>
  <c r="AC51" i="107"/>
  <c r="AB51" i="107"/>
  <c r="AC36" i="107"/>
  <c r="AB36" i="107"/>
  <c r="AE46" i="107"/>
  <c r="AS43" i="107" s="1"/>
  <c r="BE51" i="107" s="1"/>
  <c r="BG51" i="107" s="1"/>
  <c r="BE36" i="107" l="1"/>
  <c r="BG36" i="107" s="1"/>
  <c r="AD46" i="107"/>
  <c r="AD49" i="107" s="1"/>
  <c r="AS32" i="107" s="1"/>
  <c r="AE49" i="107"/>
  <c r="BL7" i="104"/>
  <c r="G11" i="104"/>
  <c r="G13" i="104"/>
  <c r="G15" i="104"/>
  <c r="G17" i="104"/>
  <c r="G19" i="104"/>
  <c r="G21" i="104"/>
  <c r="G9" i="104"/>
  <c r="G7" i="104"/>
  <c r="G5" i="104"/>
  <c r="BL5" i="104" l="1"/>
  <c r="AE60" i="107"/>
  <c r="BE26" i="107"/>
  <c r="BG26" i="107" s="1"/>
  <c r="AS25" i="107"/>
  <c r="AE56" i="107"/>
  <c r="AS60" i="107" l="1"/>
  <c r="BE21" i="107"/>
  <c r="BG21" i="107" s="1"/>
  <c r="AS56" i="107"/>
  <c r="DC12" i="104"/>
  <c r="DE12" i="104" s="1"/>
  <c r="DC10" i="104"/>
  <c r="DE10" i="104" s="1"/>
  <c r="BE46" i="107" l="1"/>
  <c r="BG46" i="107" s="1"/>
  <c r="DE16" i="104"/>
  <c r="BE41" i="107"/>
  <c r="BG41" i="107" s="1"/>
  <c r="BG56" i="107" s="1"/>
  <c r="AC6" i="107" s="1"/>
  <c r="AC11" i="107" l="1"/>
  <c r="AN10" i="104"/>
  <c r="H149" i="109" s="1"/>
  <c r="H152" i="109" s="1"/>
  <c r="CA15" i="104"/>
  <c r="T149" i="109" l="1"/>
  <c r="T152" i="109" s="1"/>
  <c r="P21" i="101"/>
  <c r="S21" i="101" s="1"/>
  <c r="P19" i="101"/>
  <c r="S19" i="101" s="1"/>
  <c r="P17" i="101"/>
  <c r="S17" i="101" s="1"/>
  <c r="P15" i="101"/>
  <c r="S15" i="101" s="1"/>
  <c r="P13" i="101"/>
  <c r="S13" i="101" s="1"/>
  <c r="P11" i="101"/>
  <c r="S11" i="101" s="1"/>
  <c r="P9" i="101"/>
  <c r="S9" i="101" s="1"/>
  <c r="AJ7" i="101"/>
  <c r="P7" i="101"/>
  <c r="S7" i="101" s="1"/>
  <c r="AF5" i="101"/>
  <c r="AJ5" i="101" s="1"/>
  <c r="P5" i="101"/>
  <c r="S5" i="101" s="1"/>
  <c r="AJ24" i="101" l="1"/>
  <c r="S24" i="101"/>
  <c r="AP24" i="101" l="1"/>
  <c r="AN24" i="101"/>
  <c r="G24" i="101" s="1"/>
  <c r="B149" i="109" s="1"/>
  <c r="B152" i="109" s="1"/>
  <c r="AW152" i="109" s="1"/>
  <c r="AU87" i="109" l="1"/>
  <c r="BF95" i="109" s="1"/>
  <c r="BH95" i="109" s="1"/>
  <c r="C95" i="109"/>
  <c r="C77" i="109"/>
  <c r="B77" i="109" s="1"/>
  <c r="S69" i="109"/>
  <c r="AU76" i="109"/>
  <c r="BF70" i="109" s="1"/>
  <c r="BH70" i="109" s="1"/>
  <c r="C63" i="109"/>
  <c r="Q64" i="109" s="1"/>
  <c r="AU69" i="109"/>
  <c r="BF65" i="109" s="1"/>
  <c r="BH65" i="109" s="1"/>
  <c r="S73" i="109"/>
  <c r="R73" i="109" s="1"/>
  <c r="S77" i="109"/>
  <c r="AK125" i="109"/>
  <c r="AB121" i="109"/>
  <c r="AB125" i="109"/>
  <c r="I128" i="109"/>
  <c r="I121" i="109"/>
  <c r="AU100" i="109"/>
  <c r="BF85" i="109" s="1"/>
  <c r="BH85" i="109" s="1"/>
  <c r="AF90" i="109"/>
  <c r="AE90" i="109" s="1"/>
  <c r="S89" i="109"/>
  <c r="B95" i="109"/>
  <c r="C81" i="109"/>
  <c r="Q81" i="109" s="1"/>
  <c r="AW60" i="109"/>
  <c r="BL60" i="109" s="1"/>
  <c r="H55" i="109"/>
  <c r="O38" i="109"/>
  <c r="X20" i="109"/>
  <c r="P20" i="109"/>
  <c r="H20" i="109"/>
  <c r="AS14" i="109"/>
  <c r="I124" i="109"/>
  <c r="AU104" i="109"/>
  <c r="BF90" i="109" s="1"/>
  <c r="BH90" i="109" s="1"/>
  <c r="AF93" i="109"/>
  <c r="S92" i="109"/>
  <c r="R92" i="109" s="1"/>
  <c r="C99" i="109"/>
  <c r="Q99" i="109" s="1"/>
  <c r="C69" i="109"/>
  <c r="C60" i="109"/>
  <c r="P64" i="109" s="1"/>
  <c r="T38" i="109"/>
  <c r="Z20" i="109"/>
  <c r="R20" i="109"/>
  <c r="J20" i="109"/>
  <c r="H17" i="109"/>
  <c r="H14" i="109"/>
  <c r="AB134" i="109"/>
  <c r="AR121" i="109"/>
  <c r="AO125" i="109"/>
  <c r="AK121" i="109"/>
  <c r="R121" i="109"/>
  <c r="B112" i="109"/>
  <c r="AF100" i="109"/>
  <c r="T104" i="109"/>
  <c r="BF80" i="109" s="1"/>
  <c r="BH80" i="109" s="1"/>
  <c r="D104" i="109"/>
  <c r="BF75" i="109" s="1"/>
  <c r="BH75" i="109" s="1"/>
  <c r="C87" i="109"/>
  <c r="C73" i="109"/>
  <c r="B73" i="109" s="1"/>
  <c r="W38" i="109"/>
  <c r="AB20" i="109"/>
  <c r="T20" i="109"/>
  <c r="L20" i="109"/>
  <c r="AI17" i="109"/>
  <c r="AI14" i="109"/>
  <c r="N121" i="109"/>
  <c r="AF104" i="109"/>
  <c r="AF87" i="109"/>
  <c r="AE89" i="109" s="1"/>
  <c r="S87" i="109"/>
  <c r="AD95" i="109" s="1"/>
  <c r="C91" i="109"/>
  <c r="B91" i="109" s="1"/>
  <c r="AF60" i="109"/>
  <c r="BF60" i="109" s="1"/>
  <c r="BH60" i="109" s="1"/>
  <c r="AP37" i="109"/>
  <c r="BQ95" i="109" s="1"/>
  <c r="AI20" i="109"/>
  <c r="V20" i="109"/>
  <c r="N20" i="109"/>
  <c r="AX17" i="109"/>
  <c r="AT9" i="109"/>
  <c r="BH100" i="109" l="1"/>
  <c r="AP52" i="109" s="1"/>
  <c r="P81" i="109"/>
  <c r="R72" i="109"/>
  <c r="R77" i="109" s="1"/>
  <c r="BQ90" i="109"/>
  <c r="BQ80" i="109"/>
  <c r="BQ70" i="109"/>
  <c r="BQ85" i="109"/>
  <c r="BQ75" i="109"/>
  <c r="BQ60" i="109" s="1"/>
  <c r="BQ65" i="109"/>
  <c r="AQ144" i="109"/>
  <c r="AP5" i="109"/>
  <c r="AW144" i="109" s="1"/>
  <c r="P99" i="109"/>
  <c r="B87" i="109"/>
  <c r="B99" i="109" s="1"/>
  <c r="AE93" i="109"/>
  <c r="B69" i="109"/>
  <c r="B81" i="109" s="1"/>
  <c r="AC95" i="109"/>
  <c r="R89" i="109"/>
  <c r="R95" i="109" s="1"/>
  <c r="AA112" i="109" l="1"/>
</calcChain>
</file>

<file path=xl/sharedStrings.xml><?xml version="1.0" encoding="utf-8"?>
<sst xmlns="http://schemas.openxmlformats.org/spreadsheetml/2006/main" count="413" uniqueCount="250">
  <si>
    <t>年</t>
    <rPh sb="0" eb="1">
      <t>ネン</t>
    </rPh>
    <phoneticPr fontId="7"/>
  </si>
  <si>
    <t>月</t>
    <rPh sb="0" eb="1">
      <t>ツキ</t>
    </rPh>
    <phoneticPr fontId="7"/>
  </si>
  <si>
    <t>日</t>
    <rPh sb="0" eb="1">
      <t>ヒ</t>
    </rPh>
    <phoneticPr fontId="7"/>
  </si>
  <si>
    <t>学　校　名</t>
    <rPh sb="0" eb="1">
      <t>ガク</t>
    </rPh>
    <rPh sb="2" eb="3">
      <t>コウ</t>
    </rPh>
    <rPh sb="4" eb="5">
      <t>メイ</t>
    </rPh>
    <phoneticPr fontId="7"/>
  </si>
  <si>
    <t>異動・補導係</t>
    <rPh sb="0" eb="2">
      <t>イドウ</t>
    </rPh>
    <rPh sb="3" eb="5">
      <t>ホドウ</t>
    </rPh>
    <rPh sb="5" eb="6">
      <t>カカリ</t>
    </rPh>
    <phoneticPr fontId="7"/>
  </si>
  <si>
    <t>提出先</t>
    <rPh sb="0" eb="2">
      <t>テイシュツ</t>
    </rPh>
    <rPh sb="2" eb="3">
      <t>サキ</t>
    </rPh>
    <phoneticPr fontId="7"/>
  </si>
  <si>
    <t>学校</t>
    <rPh sb="0" eb="2">
      <t>ガッコウ</t>
    </rPh>
    <phoneticPr fontId="7"/>
  </si>
  <si>
    <t>記入者</t>
    <rPh sb="0" eb="2">
      <t>キニュウ</t>
    </rPh>
    <rPh sb="2" eb="3">
      <t>シャ</t>
    </rPh>
    <phoneticPr fontId="7"/>
  </si>
  <si>
    <t>学校名</t>
    <rPh sb="0" eb="1">
      <t>ガク</t>
    </rPh>
    <rPh sb="1" eb="2">
      <t>コウ</t>
    </rPh>
    <rPh sb="2" eb="3">
      <t>メイ</t>
    </rPh>
    <phoneticPr fontId="7"/>
  </si>
  <si>
    <t>【辞退（短縮卒業・修了）】</t>
    <rPh sb="1" eb="3">
      <t>ジタイ</t>
    </rPh>
    <rPh sb="4" eb="8">
      <t>タンシュクソツギョウ</t>
    </rPh>
    <rPh sb="9" eb="11">
      <t>シュウリョウ</t>
    </rPh>
    <phoneticPr fontId="7"/>
  </si>
  <si>
    <t>独立行政法人日本学生支援機構理事長　殿</t>
    <rPh sb="0" eb="2">
      <t>ドクリツ</t>
    </rPh>
    <rPh sb="2" eb="4">
      <t>ギョウセイ</t>
    </rPh>
    <rPh sb="4" eb="6">
      <t>ホウジン</t>
    </rPh>
    <phoneticPr fontId="7"/>
  </si>
  <si>
    <t>上記記載のとおり相違ないことを証明いたします。</t>
    <rPh sb="0" eb="2">
      <t>ジョウキ</t>
    </rPh>
    <rPh sb="2" eb="4">
      <t>キサイ</t>
    </rPh>
    <rPh sb="8" eb="10">
      <t>ソウイ</t>
    </rPh>
    <rPh sb="15" eb="17">
      <t>ショウメイ</t>
    </rPh>
    <phoneticPr fontId="7"/>
  </si>
  <si>
    <t>　下記のとおり願出（届出）いたします。</t>
    <rPh sb="1" eb="3">
      <t>カキ</t>
    </rPh>
    <rPh sb="7" eb="8">
      <t>ネガイ</t>
    </rPh>
    <rPh sb="8" eb="9">
      <t>デ</t>
    </rPh>
    <rPh sb="10" eb="11">
      <t>トド</t>
    </rPh>
    <rPh sb="11" eb="12">
      <t>デ</t>
    </rPh>
    <phoneticPr fontId="7"/>
  </si>
  <si>
    <t>郵送の要否</t>
    <rPh sb="0" eb="2">
      <t>ユウソウ</t>
    </rPh>
    <rPh sb="3" eb="5">
      <t>ヨウヒ</t>
    </rPh>
    <phoneticPr fontId="7"/>
  </si>
  <si>
    <t>スカラＡＣ入力</t>
    <rPh sb="5" eb="7">
      <t>ニュウリョク</t>
    </rPh>
    <phoneticPr fontId="7"/>
  </si>
  <si>
    <t>（機構使用欄）</t>
    <rPh sb="1" eb="3">
      <t>キコウ</t>
    </rPh>
    <rPh sb="3" eb="5">
      <t>シヨウ</t>
    </rPh>
    <rPh sb="5" eb="6">
      <t>ラン</t>
    </rPh>
    <phoneticPr fontId="7"/>
  </si>
  <si>
    <t>要返戻金額</t>
    <rPh sb="0" eb="5">
      <t>ヨウヘンレイキンガク</t>
    </rPh>
    <phoneticPr fontId="7"/>
  </si>
  <si>
    <t>学籍番号</t>
    <rPh sb="0" eb="2">
      <t>ガクセキ</t>
    </rPh>
    <rPh sb="2" eb="4">
      <t>バンゴウ</t>
    </rPh>
    <phoneticPr fontId="33"/>
  </si>
  <si>
    <t>フリガナ</t>
    <phoneticPr fontId="33"/>
  </si>
  <si>
    <t>学年</t>
    <rPh sb="0" eb="2">
      <t>ガクネン</t>
    </rPh>
    <phoneticPr fontId="33"/>
  </si>
  <si>
    <t>年</t>
    <rPh sb="0" eb="1">
      <t>ネン</t>
    </rPh>
    <phoneticPr fontId="33"/>
  </si>
  <si>
    <t>氏名</t>
    <rPh sb="0" eb="2">
      <t>シメイ</t>
    </rPh>
    <phoneticPr fontId="33"/>
  </si>
  <si>
    <t>月</t>
    <rPh sb="0" eb="1">
      <t>ツキ</t>
    </rPh>
    <phoneticPr fontId="33"/>
  </si>
  <si>
    <t>奨学生番号</t>
    <phoneticPr fontId="7"/>
  </si>
  <si>
    <t>警告</t>
    <rPh sb="0" eb="2">
      <t>ケイコク</t>
    </rPh>
    <phoneticPr fontId="33"/>
  </si>
  <si>
    <t>【特例1】</t>
    <phoneticPr fontId="7"/>
  </si>
  <si>
    <t>停止</t>
    <rPh sb="0" eb="2">
      <t>テイシ</t>
    </rPh>
    <phoneticPr fontId="33"/>
  </si>
  <si>
    <t>日</t>
    <rPh sb="0" eb="1">
      <t>ニチ</t>
    </rPh>
    <phoneticPr fontId="7"/>
  </si>
  <si>
    <t>①届出年月日</t>
    <rPh sb="1" eb="3">
      <t>トドケデ</t>
    </rPh>
    <rPh sb="3" eb="6">
      <t>ネンガッピ</t>
    </rPh>
    <phoneticPr fontId="7"/>
  </si>
  <si>
    <t>⑥フリガナ</t>
    <phoneticPr fontId="7"/>
  </si>
  <si>
    <t>⑦氏名</t>
    <rPh sb="1" eb="3">
      <t>シメイ</t>
    </rPh>
    <phoneticPr fontId="7"/>
  </si>
  <si>
    <t>②学校名</t>
    <rPh sb="1" eb="4">
      <t>ガッコウメイ</t>
    </rPh>
    <phoneticPr fontId="7"/>
  </si>
  <si>
    <t>③学部・学科</t>
    <rPh sb="1" eb="3">
      <t>ガクブ</t>
    </rPh>
    <rPh sb="4" eb="6">
      <t>ガッカ</t>
    </rPh>
    <phoneticPr fontId="7"/>
  </si>
  <si>
    <t>④学籍番号</t>
    <rPh sb="1" eb="5">
      <t>ガクセキバンゴウ</t>
    </rPh>
    <phoneticPr fontId="7"/>
  </si>
  <si>
    <t>⑨奨学生番号</t>
    <rPh sb="1" eb="6">
      <t>ショウガクセイバンゴウ</t>
    </rPh>
    <phoneticPr fontId="7"/>
  </si>
  <si>
    <t>①異動種別</t>
    <rPh sb="1" eb="3">
      <t>イドウ</t>
    </rPh>
    <rPh sb="3" eb="5">
      <t>シュベツ</t>
    </rPh>
    <phoneticPr fontId="7"/>
  </si>
  <si>
    <t>②退学事由</t>
    <rPh sb="1" eb="3">
      <t>タイガク</t>
    </rPh>
    <rPh sb="3" eb="5">
      <t>ジユウ</t>
    </rPh>
    <phoneticPr fontId="7"/>
  </si>
  <si>
    <t>Ａ．前回の判定</t>
    <rPh sb="2" eb="4">
      <t>ゼンカイ</t>
    </rPh>
    <rPh sb="5" eb="7">
      <t>ハンテイ</t>
    </rPh>
    <phoneticPr fontId="33"/>
  </si>
  <si>
    <t>「警告②」のみに✓が入り、前回認定は「警告」だった</t>
    <phoneticPr fontId="33"/>
  </si>
  <si>
    <t>「警告①～③」のいずれかに✓が入り、前回認定は「継続」、　又は今回が初回の判定だった場合</t>
    <phoneticPr fontId="33"/>
  </si>
  <si>
    <t>「警告①」又は「警告③」に✓が入り、前回認定は「警告」だった</t>
    <phoneticPr fontId="33"/>
  </si>
  <si>
    <t>修得単位数の合計が標準修得単位数の１割以下である場合</t>
    <phoneticPr fontId="33"/>
  </si>
  <si>
    <t>出席率が１割以下など、学修意欲があるとは認められない場合</t>
    <phoneticPr fontId="33"/>
  </si>
  <si>
    <t>【特例2】</t>
  </si>
  <si>
    <t>【特例3】</t>
  </si>
  <si>
    <t>「警告①～③」のいずれかに✓が入り、前回認定は「停止」だった</t>
    <rPh sb="15" eb="16">
      <t>ハイ</t>
    </rPh>
    <rPh sb="18" eb="20">
      <t>ゼンカイ</t>
    </rPh>
    <rPh sb="20" eb="22">
      <t>ニンテイ</t>
    </rPh>
    <rPh sb="24" eb="26">
      <t>テイシ</t>
    </rPh>
    <phoneticPr fontId="33"/>
  </si>
  <si>
    <t>ＧＰＡ（平均成績）等が
下位４分の１以下</t>
    <phoneticPr fontId="33"/>
  </si>
  <si>
    <t>修得単位数の合計数が
標準単位数の６割以下</t>
    <phoneticPr fontId="33"/>
  </si>
  <si>
    <t>出席率が８割以下など，
学修意欲が低いと学校が判断した</t>
    <phoneticPr fontId="33"/>
  </si>
  <si>
    <t>修得単位数の合計が
標準修得単位数の５割以下</t>
    <phoneticPr fontId="33"/>
  </si>
  <si>
    <t>出席率が５割以下など、
学修意欲が著しく低いと学校が判断した</t>
    <phoneticPr fontId="33"/>
  </si>
  <si>
    <t>修業年限で卒業できないこと
（卒業延期）が確定した</t>
    <phoneticPr fontId="33"/>
  </si>
  <si>
    <t>廃止
（返還不要）</t>
    <rPh sb="0" eb="2">
      <t>ハイシ</t>
    </rPh>
    <rPh sb="4" eb="6">
      <t>ヘンカン</t>
    </rPh>
    <rPh sb="6" eb="8">
      <t>フヨウ</t>
    </rPh>
    <phoneticPr fontId="7"/>
  </si>
  <si>
    <t>廃止
（返還必要）</t>
    <rPh sb="0" eb="2">
      <t>ハイシ</t>
    </rPh>
    <rPh sb="4" eb="6">
      <t>ヘンカン</t>
    </rPh>
    <rPh sb="6" eb="8">
      <t>ヒツヨウ</t>
    </rPh>
    <phoneticPr fontId="7"/>
  </si>
  <si>
    <t>継続</t>
    <rPh sb="0" eb="2">
      <t>ケイゾク</t>
    </rPh>
    <phoneticPr fontId="7"/>
  </si>
  <si>
    <t>以下の特例事由に該当しますか？</t>
    <rPh sb="0" eb="2">
      <t>イカ</t>
    </rPh>
    <rPh sb="3" eb="5">
      <t>トクレイ</t>
    </rPh>
    <rPh sb="5" eb="7">
      <t>ジユウ</t>
    </rPh>
    <rPh sb="8" eb="10">
      <t>ガイトウ</t>
    </rPh>
    <phoneticPr fontId="7"/>
  </si>
  <si>
    <t>【スタート】</t>
    <phoneticPr fontId="7"/>
  </si>
  <si>
    <t>自動</t>
    <rPh sb="0" eb="2">
      <t>ジドウ</t>
    </rPh>
    <phoneticPr fontId="33"/>
  </si>
  <si>
    <t>自動</t>
    <rPh sb="0" eb="2">
      <t>ジドウ</t>
    </rPh>
    <phoneticPr fontId="7"/>
  </si>
  <si>
    <t>該当なし</t>
    <rPh sb="0" eb="2">
      <t>ガイトウ</t>
    </rPh>
    <phoneticPr fontId="7"/>
  </si>
  <si>
    <t>上記に該当なし</t>
    <rPh sb="0" eb="2">
      <t>ジョウキ</t>
    </rPh>
    <rPh sb="3" eb="5">
      <t>ガイトウ</t>
    </rPh>
    <phoneticPr fontId="7"/>
  </si>
  <si>
    <t>該当する</t>
    <rPh sb="0" eb="2">
      <t>ガイトウ</t>
    </rPh>
    <phoneticPr fontId="7"/>
  </si>
  <si>
    <t>なし</t>
    <phoneticPr fontId="7"/>
  </si>
  <si>
    <t>該当</t>
    <rPh sb="0" eb="2">
      <t>ガイトウ</t>
    </rPh>
    <phoneticPr fontId="7"/>
  </si>
  <si>
    <t>廃止
事由
①</t>
    <rPh sb="0" eb="2">
      <t>ハイシ</t>
    </rPh>
    <rPh sb="3" eb="5">
      <t>ジユウ</t>
    </rPh>
    <phoneticPr fontId="7"/>
  </si>
  <si>
    <t>廃止
事由
②</t>
    <rPh sb="0" eb="2">
      <t>ハイシ</t>
    </rPh>
    <rPh sb="3" eb="5">
      <t>ジユウ</t>
    </rPh>
    <phoneticPr fontId="7"/>
  </si>
  <si>
    <t>廃止
事由
③</t>
    <rPh sb="0" eb="2">
      <t>ハイシ</t>
    </rPh>
    <rPh sb="3" eb="5">
      <t>ジユウ</t>
    </rPh>
    <phoneticPr fontId="7"/>
  </si>
  <si>
    <t>上記廃止事由①～③に該当なし</t>
    <rPh sb="0" eb="2">
      <t>ジョウキ</t>
    </rPh>
    <rPh sb="2" eb="4">
      <t>ハイシ</t>
    </rPh>
    <rPh sb="4" eb="6">
      <t>ジユウ</t>
    </rPh>
    <rPh sb="10" eb="12">
      <t>ガイトウ</t>
    </rPh>
    <phoneticPr fontId="33"/>
  </si>
  <si>
    <t>上記警告事由①～③に該当なし</t>
    <rPh sb="0" eb="2">
      <t>ジョウキ</t>
    </rPh>
    <rPh sb="2" eb="4">
      <t>ケイコク</t>
    </rPh>
    <rPh sb="4" eb="6">
      <t>ジユウ</t>
    </rPh>
    <rPh sb="10" eb="12">
      <t>ガイトウ</t>
    </rPh>
    <phoneticPr fontId="33"/>
  </si>
  <si>
    <t>警告
事由
①</t>
    <rPh sb="0" eb="2">
      <t>ケイコク</t>
    </rPh>
    <rPh sb="3" eb="5">
      <t>ジユウ</t>
    </rPh>
    <phoneticPr fontId="7"/>
  </si>
  <si>
    <t>警告
事由
②</t>
    <rPh sb="0" eb="2">
      <t>ケイコク</t>
    </rPh>
    <rPh sb="3" eb="5">
      <t>ジユウ</t>
    </rPh>
    <phoneticPr fontId="7"/>
  </si>
  <si>
    <t>警告
事由
③</t>
    <rPh sb="0" eb="2">
      <t>ケイコク</t>
    </rPh>
    <rPh sb="3" eb="5">
      <t>ジユウ</t>
    </rPh>
    <phoneticPr fontId="7"/>
  </si>
  <si>
    <t>選択</t>
    <rPh sb="0" eb="2">
      <t>センタク</t>
    </rPh>
    <phoneticPr fontId="7"/>
  </si>
  <si>
    <t>学力基準</t>
    <rPh sb="0" eb="2">
      <t>ガクリョク</t>
    </rPh>
    <rPh sb="2" eb="4">
      <t>キジュン</t>
    </rPh>
    <phoneticPr fontId="7"/>
  </si>
  <si>
    <t>教育課程の特性</t>
    <phoneticPr fontId="33"/>
  </si>
  <si>
    <t>社会的養護を
必要とする者</t>
    <phoneticPr fontId="33"/>
  </si>
  <si>
    <t>する</t>
    <phoneticPr fontId="7"/>
  </si>
  <si>
    <t>特例</t>
    <rPh sb="0" eb="2">
      <t>トクレイ</t>
    </rPh>
    <phoneticPr fontId="7"/>
  </si>
  <si>
    <t>学力基準（廃止事由①～③、警告事由①～③）
を確認の上、【特例1】を適応した後の
最終的な総合判定を選択してください</t>
    <rPh sb="0" eb="2">
      <t>ガクリョク</t>
    </rPh>
    <rPh sb="2" eb="4">
      <t>キジュン</t>
    </rPh>
    <rPh sb="5" eb="7">
      <t>ハイシ</t>
    </rPh>
    <rPh sb="7" eb="9">
      <t>ジユウ</t>
    </rPh>
    <rPh sb="13" eb="15">
      <t>ケイコク</t>
    </rPh>
    <rPh sb="15" eb="17">
      <t>ジユウ</t>
    </rPh>
    <rPh sb="23" eb="25">
      <t>カクニン</t>
    </rPh>
    <rPh sb="26" eb="27">
      <t>ウエ</t>
    </rPh>
    <rPh sb="29" eb="31">
      <t>トクレイ</t>
    </rPh>
    <rPh sb="34" eb="36">
      <t>テキオウ</t>
    </rPh>
    <rPh sb="38" eb="39">
      <t>アト</t>
    </rPh>
    <rPh sb="41" eb="44">
      <t>サイシュウテキ</t>
    </rPh>
    <rPh sb="45" eb="47">
      <t>ソウゴウ</t>
    </rPh>
    <rPh sb="47" eb="49">
      <t>ハンテイ</t>
    </rPh>
    <rPh sb="50" eb="52">
      <t>センタク</t>
    </rPh>
    <phoneticPr fontId="7"/>
  </si>
  <si>
    <t>廃止基準</t>
    <rPh sb="0" eb="2">
      <t>ハイシ</t>
    </rPh>
    <rPh sb="2" eb="4">
      <t>キジュン</t>
    </rPh>
    <phoneticPr fontId="7"/>
  </si>
  <si>
    <t>✔</t>
    <phoneticPr fontId="7"/>
  </si>
  <si>
    <t>停止</t>
    <rPh sb="0" eb="2">
      <t>テイシ</t>
    </rPh>
    <phoneticPr fontId="7"/>
  </si>
  <si>
    <t>傷病・災害その他やむを得ない事由があると認められる</t>
    <phoneticPr fontId="33"/>
  </si>
  <si>
    <t>B．今回該当している事由</t>
    <rPh sb="2" eb="4">
      <t>コンカイ</t>
    </rPh>
    <rPh sb="4" eb="6">
      <t>ガイトウ</t>
    </rPh>
    <rPh sb="10" eb="12">
      <t>ジユウ</t>
    </rPh>
    <phoneticPr fontId="7"/>
  </si>
  <si>
    <t>A</t>
    <phoneticPr fontId="7"/>
  </si>
  <si>
    <t>B</t>
    <phoneticPr fontId="7"/>
  </si>
  <si>
    <t>C</t>
    <phoneticPr fontId="7"/>
  </si>
  <si>
    <t>D</t>
    <phoneticPr fontId="7"/>
  </si>
  <si>
    <t>E</t>
    <phoneticPr fontId="7"/>
  </si>
  <si>
    <t>F</t>
    <phoneticPr fontId="7"/>
  </si>
  <si>
    <t>G</t>
    <phoneticPr fontId="7"/>
  </si>
  <si>
    <t>継続</t>
    <phoneticPr fontId="7"/>
  </si>
  <si>
    <t>警告</t>
    <rPh sb="0" eb="2">
      <t>ケイコク</t>
    </rPh>
    <phoneticPr fontId="7"/>
  </si>
  <si>
    <t>⑦氏名　</t>
    <rPh sb="1" eb="3">
      <t>シメイ</t>
    </rPh>
    <phoneticPr fontId="7"/>
  </si>
  <si>
    <t>エラー４</t>
    <phoneticPr fontId="7"/>
  </si>
  <si>
    <t>エラー５</t>
    <phoneticPr fontId="7"/>
  </si>
  <si>
    <t>エラー６</t>
    <phoneticPr fontId="7"/>
  </si>
  <si>
    <r>
      <t xml:space="preserve">※「決定日」は、授業料未納により退学日/除籍日が遡る場合に記入。
（休学から復学せず退学／除籍となり，その日付が遡る場合も同様に記入。）
　 </t>
    </r>
    <r>
      <rPr>
        <u/>
        <sz val="12"/>
        <color rgb="FFFF0000"/>
        <rFont val="ＭＳ Ｐゴシック"/>
        <family val="3"/>
        <charset val="128"/>
      </rPr>
      <t>決定日に基づいた異動始期で「退学（除籍）」の入力をしてください。</t>
    </r>
    <r>
      <rPr>
        <u/>
        <sz val="12"/>
        <rFont val="ＭＳ Ｐゴシック"/>
        <family val="3"/>
        <charset val="128"/>
      </rPr>
      <t xml:space="preserve">
</t>
    </r>
    <r>
      <rPr>
        <sz val="12"/>
        <rFont val="ＭＳ Ｐゴシック"/>
        <family val="3"/>
        <charset val="128"/>
      </rPr>
      <t>●授業料未納により退学日/除籍日が遡りますか。　いいえ　→　記入不可</t>
    </r>
    <rPh sb="88" eb="90">
      <t>ジョセキ</t>
    </rPh>
    <rPh sb="134" eb="136">
      <t>キニュウ</t>
    </rPh>
    <rPh sb="136" eb="138">
      <t>フカ</t>
    </rPh>
    <phoneticPr fontId="33"/>
  </si>
  <si>
    <t>担当部長※</t>
    <rPh sb="0" eb="2">
      <t>タントウ</t>
    </rPh>
    <rPh sb="2" eb="4">
      <t>ブチョウ</t>
    </rPh>
    <phoneticPr fontId="7"/>
  </si>
  <si>
    <t>　※証明者は部長相当職以上の方としてください。</t>
    <rPh sb="2" eb="4">
      <t>ショウメイ</t>
    </rPh>
    <rPh sb="4" eb="5">
      <t>シャ</t>
    </rPh>
    <rPh sb="6" eb="8">
      <t>ブチョウ</t>
    </rPh>
    <rPh sb="8" eb="10">
      <t>ソウトウ</t>
    </rPh>
    <rPh sb="10" eb="11">
      <t>ショク</t>
    </rPh>
    <rPh sb="11" eb="13">
      <t>イジョウ</t>
    </rPh>
    <rPh sb="14" eb="15">
      <t>カタ</t>
    </rPh>
    <phoneticPr fontId="7"/>
  </si>
  <si>
    <t>学　校　番　号</t>
    <rPh sb="0" eb="1">
      <t>ガク</t>
    </rPh>
    <rPh sb="2" eb="3">
      <t>コウ</t>
    </rPh>
    <rPh sb="4" eb="5">
      <t>バン</t>
    </rPh>
    <rPh sb="6" eb="7">
      <t>ゴウ</t>
    </rPh>
    <phoneticPr fontId="33"/>
  </si>
  <si>
    <t>区　分</t>
    <rPh sb="0" eb="1">
      <t>ク</t>
    </rPh>
    <rPh sb="2" eb="3">
      <t>ブン</t>
    </rPh>
    <phoneticPr fontId="33"/>
  </si>
  <si>
    <t>円</t>
    <rPh sb="0" eb="1">
      <t>エン</t>
    </rPh>
    <phoneticPr fontId="33"/>
  </si>
  <si>
    <t>上から</t>
    <rPh sb="0" eb="1">
      <t>ウエ</t>
    </rPh>
    <phoneticPr fontId="7"/>
  </si>
  <si>
    <t>下から</t>
    <rPh sb="0" eb="1">
      <t>シタ</t>
    </rPh>
    <phoneticPr fontId="7"/>
  </si>
  <si>
    <t>入力完了です。</t>
    <rPh sb="0" eb="2">
      <t>ニュウリョク</t>
    </rPh>
    <rPh sb="2" eb="4">
      <t>カンリョウ</t>
    </rPh>
    <phoneticPr fontId="7"/>
  </si>
  <si>
    <t>2以上</t>
    <rPh sb="1" eb="3">
      <t>イジョウ</t>
    </rPh>
    <phoneticPr fontId="7"/>
  </si>
  <si>
    <t>お手数ですが機構にお問い合わせください。</t>
    <rPh sb="1" eb="3">
      <t>テスウ</t>
    </rPh>
    <rPh sb="6" eb="8">
      <t>キコウ</t>
    </rPh>
    <rPh sb="10" eb="11">
      <t>ト</t>
    </rPh>
    <rPh sb="12" eb="13">
      <t>ア</t>
    </rPh>
    <phoneticPr fontId="7"/>
  </si>
  <si>
    <t>異動始期</t>
    <phoneticPr fontId="7"/>
  </si>
  <si>
    <t>です。</t>
    <phoneticPr fontId="33"/>
  </si>
  <si>
    <t>Ｇ</t>
    <phoneticPr fontId="7"/>
  </si>
  <si>
    <t>✔</t>
    <phoneticPr fontId="33"/>
  </si>
  <si>
    <t>総合認定</t>
    <rPh sb="0" eb="2">
      <t>ソウゴウ</t>
    </rPh>
    <rPh sb="2" eb="4">
      <t>ニンテイ</t>
    </rPh>
    <phoneticPr fontId="33"/>
  </si>
  <si>
    <r>
      <rPr>
        <b/>
        <sz val="20"/>
        <rFont val="ＭＳ Ｐゴシック"/>
        <family val="3"/>
        <charset val="128"/>
      </rPr>
      <t>学部・学科</t>
    </r>
    <r>
      <rPr>
        <b/>
        <sz val="15"/>
        <rFont val="ＭＳ Ｐゴシック"/>
        <family val="3"/>
        <charset val="128"/>
      </rPr>
      <t xml:space="preserve">
（課程・研究科）</t>
    </r>
    <rPh sb="0" eb="2">
      <t>ガクブ</t>
    </rPh>
    <rPh sb="3" eb="5">
      <t>ガッカ</t>
    </rPh>
    <rPh sb="7" eb="9">
      <t>カテイ</t>
    </rPh>
    <rPh sb="10" eb="13">
      <t>ケンキュウカ</t>
    </rPh>
    <phoneticPr fontId="7"/>
  </si>
  <si>
    <t>届出年月日</t>
    <rPh sb="0" eb="2">
      <t>トドケデ</t>
    </rPh>
    <rPh sb="2" eb="5">
      <t>ネンガッピ</t>
    </rPh>
    <phoneticPr fontId="33"/>
  </si>
  <si>
    <t>生年
月日</t>
    <rPh sb="0" eb="2">
      <t>セイネン</t>
    </rPh>
    <rPh sb="3" eb="5">
      <t>ガッピ</t>
    </rPh>
    <phoneticPr fontId="33"/>
  </si>
  <si>
    <r>
      <t>以下の</t>
    </r>
    <r>
      <rPr>
        <b/>
        <sz val="12"/>
        <rFont val="ＭＳ Ｐゴシック"/>
        <family val="3"/>
        <charset val="128"/>
      </rPr>
      <t>廃止事由</t>
    </r>
    <r>
      <rPr>
        <sz val="12"/>
        <rFont val="ＭＳ Ｐゴシック"/>
        <family val="3"/>
        <charset val="128"/>
      </rPr>
      <t>に該当しますか？</t>
    </r>
    <rPh sb="0" eb="2">
      <t>イカ</t>
    </rPh>
    <rPh sb="3" eb="5">
      <t>ハイシ</t>
    </rPh>
    <rPh sb="5" eb="7">
      <t>ジユウ</t>
    </rPh>
    <rPh sb="8" eb="10">
      <t>ガイトウ</t>
    </rPh>
    <phoneticPr fontId="7"/>
  </si>
  <si>
    <r>
      <t>以下の</t>
    </r>
    <r>
      <rPr>
        <b/>
        <sz val="12"/>
        <rFont val="ＭＳ Ｐゴシック"/>
        <family val="3"/>
        <charset val="128"/>
      </rPr>
      <t>警告事由</t>
    </r>
    <r>
      <rPr>
        <sz val="12"/>
        <rFont val="ＭＳ Ｐゴシック"/>
        <family val="3"/>
        <charset val="128"/>
      </rPr>
      <t>に該当しますか？</t>
    </r>
    <rPh sb="0" eb="2">
      <t>イカ</t>
    </rPh>
    <rPh sb="3" eb="5">
      <t>ケイコク</t>
    </rPh>
    <rPh sb="5" eb="7">
      <t>ジユウ</t>
    </rPh>
    <rPh sb="8" eb="10">
      <t>ガイトウ</t>
    </rPh>
    <phoneticPr fontId="7"/>
  </si>
  <si>
    <r>
      <t>以下の</t>
    </r>
    <r>
      <rPr>
        <b/>
        <sz val="12"/>
        <rFont val="ＭＳ Ｐゴシック"/>
        <family val="3"/>
        <charset val="128"/>
      </rPr>
      <t xml:space="preserve">廃止（返還必要）事由
</t>
    </r>
    <r>
      <rPr>
        <sz val="12"/>
        <rFont val="ＭＳ Ｐゴシック"/>
        <family val="3"/>
        <charset val="128"/>
      </rPr>
      <t>に該当しますか？</t>
    </r>
    <rPh sb="0" eb="2">
      <t>イカ</t>
    </rPh>
    <rPh sb="3" eb="5">
      <t>ハイシ</t>
    </rPh>
    <rPh sb="6" eb="8">
      <t>ヘンカン</t>
    </rPh>
    <rPh sb="8" eb="10">
      <t>ヒツヨウ</t>
    </rPh>
    <rPh sb="11" eb="13">
      <t>ジユウ</t>
    </rPh>
    <rPh sb="15" eb="17">
      <t>ガイトウ</t>
    </rPh>
    <phoneticPr fontId="7"/>
  </si>
  <si>
    <t>「警告①」又は「警告③」に✓が入り、前回認定が「警告」</t>
    <phoneticPr fontId="33"/>
  </si>
  <si>
    <t>「警告①～③」のいずれかに✓が入り、前回認定が「停止」</t>
    <rPh sb="15" eb="16">
      <t>ハイ</t>
    </rPh>
    <rPh sb="18" eb="20">
      <t>ゼンカイ</t>
    </rPh>
    <rPh sb="20" eb="22">
      <t>ニンテイ</t>
    </rPh>
    <rPh sb="24" eb="26">
      <t>テイシ</t>
    </rPh>
    <phoneticPr fontId="33"/>
  </si>
  <si>
    <t>「警告②」のみに✓が入り、前回認定が「警告」</t>
    <phoneticPr fontId="33"/>
  </si>
  <si>
    <t>「警告①～③」のいずれかに✓が入り、前回認定は「継続」、　又は今回が初回の判定</t>
    <phoneticPr fontId="33"/>
  </si>
  <si>
    <t>６．学校処理</t>
    <rPh sb="2" eb="4">
      <t>ガッコウ</t>
    </rPh>
    <rPh sb="4" eb="6">
      <t>ショリ</t>
    </rPh>
    <phoneticPr fontId="7"/>
  </si>
  <si>
    <t>給付(新制度)
異動始期 2024年4月以降</t>
    <phoneticPr fontId="33"/>
  </si>
  <si>
    <t>(24.4)</t>
    <phoneticPr fontId="7"/>
  </si>
  <si>
    <t>※貸与奨学金及び給付奨学金（旧制度）の「異動願（届）」は様式が異なります。
別途作成してください。</t>
    <phoneticPr fontId="7"/>
  </si>
  <si>
    <t>１．基本情報</t>
    <rPh sb="2" eb="6">
      <t>キホンジョウホウ</t>
    </rPh>
    <phoneticPr fontId="7"/>
  </si>
  <si>
    <t>３．適格認定</t>
    <rPh sb="2" eb="6">
      <t>テキカクニンテイ</t>
    </rPh>
    <phoneticPr fontId="7"/>
  </si>
  <si>
    <t>２．異動情報</t>
    <rPh sb="2" eb="4">
      <t>イドウ</t>
    </rPh>
    <rPh sb="4" eb="6">
      <t>ジョウホウ</t>
    </rPh>
    <phoneticPr fontId="7"/>
  </si>
  <si>
    <t>５．学校証明欄</t>
    <rPh sb="2" eb="4">
      <t>ガッコウ</t>
    </rPh>
    <rPh sb="4" eb="7">
      <t>ショウメイラン</t>
    </rPh>
    <phoneticPr fontId="7"/>
  </si>
  <si>
    <t>入力
チェック１</t>
    <rPh sb="0" eb="2">
      <t>ニュウリョク</t>
    </rPh>
    <phoneticPr fontId="33"/>
  </si>
  <si>
    <t>入力
チェック２</t>
    <rPh sb="0" eb="2">
      <t>ニュウリョク</t>
    </rPh>
    <phoneticPr fontId="33"/>
  </si>
  <si>
    <t>⇒⇒</t>
    <phoneticPr fontId="7"/>
  </si>
  <si>
    <t>②学校名</t>
    <rPh sb="1" eb="3">
      <t>ガッコウ</t>
    </rPh>
    <rPh sb="3" eb="4">
      <t>メイ</t>
    </rPh>
    <phoneticPr fontId="7"/>
  </si>
  <si>
    <t>④学校電話番号</t>
    <rPh sb="1" eb="3">
      <t>ガッコウ</t>
    </rPh>
    <rPh sb="3" eb="5">
      <t>デンワ</t>
    </rPh>
    <rPh sb="5" eb="7">
      <t>バンゴウ</t>
    </rPh>
    <phoneticPr fontId="7"/>
  </si>
  <si>
    <t>⑤学校担当者名</t>
    <rPh sb="1" eb="3">
      <t>ガッコウ</t>
    </rPh>
    <rPh sb="3" eb="6">
      <t>タントウシャ</t>
    </rPh>
    <rPh sb="6" eb="7">
      <t>メイ</t>
    </rPh>
    <phoneticPr fontId="7"/>
  </si>
  <si>
    <t>同</t>
    <rPh sb="0" eb="1">
      <t>オナ</t>
    </rPh>
    <phoneticPr fontId="7"/>
  </si>
  <si>
    <t>正</t>
    <rPh sb="0" eb="1">
      <t>タダ</t>
    </rPh>
    <phoneticPr fontId="7"/>
  </si>
  <si>
    <t>誤</t>
    <rPh sb="0" eb="1">
      <t>アヤマ</t>
    </rPh>
    <phoneticPr fontId="7"/>
  </si>
  <si>
    <t>正しい退学日と退学決定日が入力されています。</t>
    <rPh sb="0" eb="1">
      <t>タダ</t>
    </rPh>
    <rPh sb="3" eb="6">
      <t>タイガクビ</t>
    </rPh>
    <rPh sb="7" eb="12">
      <t>タイガクケッテイビ</t>
    </rPh>
    <rPh sb="13" eb="15">
      <t>ニュウリョク</t>
    </rPh>
    <phoneticPr fontId="7"/>
  </si>
  <si>
    <t>①基本情報・異動情報（学生入力用）</t>
    <rPh sb="1" eb="5">
      <t>キホンジョウホウ</t>
    </rPh>
    <rPh sb="6" eb="8">
      <t>イドウ</t>
    </rPh>
    <rPh sb="8" eb="10">
      <t>ジョウホウ</t>
    </rPh>
    <rPh sb="11" eb="13">
      <t>ガクセイ</t>
    </rPh>
    <rPh sb="13" eb="15">
      <t>ニュウリョク</t>
    </rPh>
    <rPh sb="15" eb="16">
      <t>ヨウ</t>
    </rPh>
    <phoneticPr fontId="7"/>
  </si>
  <si>
    <t>②異動情報・学校情報・未振込情報（学校入力用）</t>
    <rPh sb="1" eb="3">
      <t>イドウ</t>
    </rPh>
    <rPh sb="3" eb="5">
      <t>ジョウホウ</t>
    </rPh>
    <rPh sb="6" eb="8">
      <t>ガッコウ</t>
    </rPh>
    <rPh sb="8" eb="10">
      <t>ジョウホウ</t>
    </rPh>
    <rPh sb="11" eb="14">
      <t>ミフリコミ</t>
    </rPh>
    <rPh sb="14" eb="16">
      <t>ジョウホウ</t>
    </rPh>
    <rPh sb="17" eb="19">
      <t>ガッコウ</t>
    </rPh>
    <rPh sb="19" eb="21">
      <t>ニュウリョク</t>
    </rPh>
    <rPh sb="21" eb="22">
      <t>ヨウ</t>
    </rPh>
    <phoneticPr fontId="7"/>
  </si>
  <si>
    <t>退学</t>
    <rPh sb="0" eb="2">
      <t>タイガク</t>
    </rPh>
    <phoneticPr fontId="7"/>
  </si>
  <si>
    <t>辞退（短縮卒業・修了）</t>
    <rPh sb="0" eb="2">
      <t>ジタイ</t>
    </rPh>
    <rPh sb="3" eb="7">
      <t>タンシュクソツギョウ</t>
    </rPh>
    <rPh sb="8" eb="10">
      <t>シュウリョウ</t>
    </rPh>
    <phoneticPr fontId="7"/>
  </si>
  <si>
    <t>病気</t>
    <rPh sb="0" eb="2">
      <t>ビョウキ</t>
    </rPh>
    <phoneticPr fontId="7"/>
  </si>
  <si>
    <t>経済事情</t>
    <rPh sb="0" eb="4">
      <t>ケイザイジジョウ</t>
    </rPh>
    <phoneticPr fontId="7"/>
  </si>
  <si>
    <t>一身上</t>
    <rPh sb="0" eb="3">
      <t>イッシンジョウ</t>
    </rPh>
    <phoneticPr fontId="7"/>
  </si>
  <si>
    <t>その他</t>
    <rPh sb="2" eb="3">
      <t>タ</t>
    </rPh>
    <phoneticPr fontId="7"/>
  </si>
  <si>
    <t>基本情報の入力完了です。</t>
    <phoneticPr fontId="7"/>
  </si>
  <si>
    <t>エラー：未入力項目があります。必要項目を全て入力してください。</t>
    <phoneticPr fontId="7"/>
  </si>
  <si>
    <t>確認</t>
    <rPh sb="0" eb="2">
      <t>カクニン</t>
    </rPh>
    <phoneticPr fontId="7"/>
  </si>
  <si>
    <t>異動情報の入力完了です。</t>
    <rPh sb="0" eb="2">
      <t>イドウ</t>
    </rPh>
    <rPh sb="2" eb="4">
      <t>ジョウホウ</t>
    </rPh>
    <rPh sb="5" eb="7">
      <t>ニュウリョク</t>
    </rPh>
    <rPh sb="7" eb="9">
      <t>カンリョウ</t>
    </rPh>
    <phoneticPr fontId="7"/>
  </si>
  <si>
    <t>はい</t>
    <phoneticPr fontId="7"/>
  </si>
  <si>
    <t>いいえ</t>
    <phoneticPr fontId="7"/>
  </si>
  <si>
    <t>エラー：「退学日」が「退学決定日」より同じになっています。（「退学日」が「退学決定日」より遡ります）。</t>
    <rPh sb="19" eb="20">
      <t>オナ</t>
    </rPh>
    <phoneticPr fontId="7"/>
  </si>
  <si>
    <t>エラー：「退学日」が「退学決定日」より後になっています。（「退学日」が「退学決定日」より遡ります）。</t>
    <rPh sb="19" eb="20">
      <t>アト</t>
    </rPh>
    <phoneticPr fontId="7"/>
  </si>
  <si>
    <t>入力
チェック４</t>
    <rPh sb="0" eb="2">
      <t>ニュウリョク</t>
    </rPh>
    <phoneticPr fontId="33"/>
  </si>
  <si>
    <t>⑤生年月日
 （例：2000/1/23)</t>
    <rPh sb="1" eb="5">
      <t>セイネンガッピ</t>
    </rPh>
    <rPh sb="8" eb="9">
      <t>レイ</t>
    </rPh>
    <phoneticPr fontId="7"/>
  </si>
  <si>
    <t>⑤生年月日
  （例：2000/1/23)</t>
    <rPh sb="1" eb="5">
      <t>セイネンガッピ</t>
    </rPh>
    <rPh sb="9" eb="10">
      <t>レイ</t>
    </rPh>
    <phoneticPr fontId="7"/>
  </si>
  <si>
    <t>①学校証明日
　 (例:2024/4/1)</t>
    <rPh sb="1" eb="3">
      <t>ガッコウ</t>
    </rPh>
    <rPh sb="3" eb="5">
      <t>ショウメイ</t>
    </rPh>
    <rPh sb="5" eb="6">
      <t>ヒ</t>
    </rPh>
    <rPh sb="10" eb="11">
      <t>レイ</t>
    </rPh>
    <phoneticPr fontId="7"/>
  </si>
  <si>
    <r>
      <t xml:space="preserve">⑦学校区分
　 </t>
    </r>
    <r>
      <rPr>
        <sz val="11"/>
        <rFont val="ＭＳ Ｐゴシック"/>
        <family val="3"/>
        <charset val="128"/>
      </rPr>
      <t>(例：01)</t>
    </r>
    <rPh sb="1" eb="3">
      <t>ガッコウ</t>
    </rPh>
    <rPh sb="3" eb="5">
      <t>クブン</t>
    </rPh>
    <rPh sb="9" eb="10">
      <t>レイ</t>
    </rPh>
    <phoneticPr fontId="7"/>
  </si>
  <si>
    <r>
      <t xml:space="preserve">③担当部長
</t>
    </r>
    <r>
      <rPr>
        <sz val="10"/>
        <rFont val="ＭＳ Ｐゴシック"/>
        <family val="3"/>
        <charset val="128"/>
      </rPr>
      <t>※部長職以上の方</t>
    </r>
    <rPh sb="1" eb="5">
      <t>タントウブチョウ</t>
    </rPh>
    <rPh sb="7" eb="10">
      <t>ブチョウショク</t>
    </rPh>
    <rPh sb="10" eb="12">
      <t>イジョウ</t>
    </rPh>
    <rPh sb="13" eb="14">
      <t>カタ</t>
    </rPh>
    <phoneticPr fontId="7"/>
  </si>
  <si>
    <t>①届出年月日
  （例：2024/4/1)</t>
    <rPh sb="1" eb="3">
      <t>トドケデ</t>
    </rPh>
    <rPh sb="3" eb="6">
      <t>ネンガッピ</t>
    </rPh>
    <rPh sb="10" eb="11">
      <t>レイ</t>
    </rPh>
    <phoneticPr fontId="7"/>
  </si>
  <si>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7"/>
  </si>
  <si>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7"/>
  </si>
  <si>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7"/>
  </si>
  <si>
    <r>
      <t>３．適格認定の入力</t>
    </r>
    <r>
      <rPr>
        <sz val="10"/>
        <rFont val="ＭＳ Ｐゴシック"/>
        <family val="3"/>
        <charset val="128"/>
      </rPr>
      <t xml:space="preserve">
     　　色付き（薄い黄色）のセルを順番通りに入力してください。</t>
    </r>
    <rPh sb="2" eb="6">
      <t>テキカクニンテイ</t>
    </rPh>
    <rPh sb="7" eb="9">
      <t>ニュウリョク</t>
    </rPh>
    <rPh sb="17" eb="19">
      <t>イロツ</t>
    </rPh>
    <rPh sb="21" eb="22">
      <t>ウス</t>
    </rPh>
    <rPh sb="23" eb="25">
      <t>キイロ</t>
    </rPh>
    <rPh sb="30" eb="33">
      <t>ジュンバンドオ</t>
    </rPh>
    <rPh sb="35" eb="37">
      <t>ニュウリョク</t>
    </rPh>
    <phoneticPr fontId="7"/>
  </si>
  <si>
    <t>ここから
スタート</t>
    <phoneticPr fontId="7"/>
  </si>
  <si>
    <t>４．学校から機構への連絡事項記入欄</t>
    <rPh sb="2" eb="4">
      <t>ガッコウ</t>
    </rPh>
    <rPh sb="6" eb="8">
      <t>キコウ</t>
    </rPh>
    <rPh sb="10" eb="12">
      <t>レンラク</t>
    </rPh>
    <rPh sb="12" eb="14">
      <t>ジコウ</t>
    </rPh>
    <rPh sb="14" eb="16">
      <t>キニュウ</t>
    </rPh>
    <rPh sb="16" eb="17">
      <t>ラン</t>
    </rPh>
    <phoneticPr fontId="7"/>
  </si>
  <si>
    <t>振込超過あり</t>
    <rPh sb="0" eb="4">
      <t>フリコミチョウカ</t>
    </rPh>
    <phoneticPr fontId="7"/>
  </si>
  <si>
    <t>組戻し依頼済</t>
    <rPh sb="0" eb="2">
      <t>クミモド</t>
    </rPh>
    <rPh sb="3" eb="5">
      <t>イライ</t>
    </rPh>
    <rPh sb="5" eb="6">
      <t>ズ</t>
    </rPh>
    <phoneticPr fontId="7"/>
  </si>
  <si>
    <t>未振込あり</t>
    <rPh sb="0" eb="1">
      <t>ミ</t>
    </rPh>
    <rPh sb="1" eb="3">
      <t>フリコミ</t>
    </rPh>
    <phoneticPr fontId="7"/>
  </si>
  <si>
    <t>学校の証明</t>
    <rPh sb="0" eb="2">
      <t>ガッコウ</t>
    </rPh>
    <rPh sb="3" eb="5">
      <t>ショウメイ</t>
    </rPh>
    <phoneticPr fontId="7"/>
  </si>
  <si>
    <t>その他</t>
    <rPh sb="2" eb="3">
      <t>タ</t>
    </rPh>
    <phoneticPr fontId="7"/>
  </si>
  <si>
    <r>
      <t>②卒業日／終了日
（例：2</t>
    </r>
    <r>
      <rPr>
        <sz val="11"/>
        <rFont val="ＭＳ Ｐゴシック"/>
        <family val="3"/>
        <charset val="128"/>
      </rPr>
      <t>023/3/31)</t>
    </r>
    <rPh sb="1" eb="4">
      <t>ソツギョウビ</t>
    </rPh>
    <rPh sb="5" eb="8">
      <t>シュウリョウビ</t>
    </rPh>
    <rPh sb="10" eb="11">
      <t>レイ</t>
    </rPh>
    <phoneticPr fontId="7"/>
  </si>
  <si>
    <t>修得単位数の合計（累積）が
標準修得単位数の５割以下</t>
    <rPh sb="9" eb="11">
      <t>ルイセキ</t>
    </rPh>
    <phoneticPr fontId="33"/>
  </si>
  <si>
    <t>修得単位数の合計（累積）が標準修得単位数の１割以下である場合</t>
    <phoneticPr fontId="33"/>
  </si>
  <si>
    <t>修得単位数の合計数（累積）が
標準単位数の６割以下</t>
    <phoneticPr fontId="33"/>
  </si>
  <si>
    <t>太枠内を全て記入してください。</t>
    <rPh sb="0" eb="2">
      <t>フトワクナイ</t>
    </rPh>
    <rPh sb="3" eb="4">
      <t>スベ</t>
    </rPh>
    <rPh sb="5" eb="7">
      <t>キニュウ</t>
    </rPh>
    <phoneticPr fontId="33"/>
  </si>
  <si>
    <t>学力基準（廃止事由①～③、警告事由①～③）
を確認の上、【特例1】を適応した後の
最終的な総合判定を選択してください。</t>
    <rPh sb="0" eb="2">
      <t>ガクリョク</t>
    </rPh>
    <rPh sb="2" eb="4">
      <t>キジュン</t>
    </rPh>
    <rPh sb="5" eb="7">
      <t>ハイシ</t>
    </rPh>
    <rPh sb="7" eb="9">
      <t>ジユウ</t>
    </rPh>
    <rPh sb="13" eb="15">
      <t>ケイコク</t>
    </rPh>
    <rPh sb="15" eb="17">
      <t>ジユウ</t>
    </rPh>
    <rPh sb="23" eb="25">
      <t>カクニン</t>
    </rPh>
    <rPh sb="26" eb="27">
      <t>ウエ</t>
    </rPh>
    <rPh sb="29" eb="31">
      <t>トクレイ</t>
    </rPh>
    <rPh sb="34" eb="36">
      <t>テキオウ</t>
    </rPh>
    <rPh sb="38" eb="39">
      <t>アト</t>
    </rPh>
    <rPh sb="41" eb="44">
      <t>サイシュウテキ</t>
    </rPh>
    <rPh sb="45" eb="47">
      <t>ソウゴウ</t>
    </rPh>
    <rPh sb="47" eb="49">
      <t>ハンテイ</t>
    </rPh>
    <rPh sb="50" eb="52">
      <t>センタク</t>
    </rPh>
    <phoneticPr fontId="7"/>
  </si>
  <si>
    <t>Ｂ</t>
    <phoneticPr fontId="7"/>
  </si>
  <si>
    <t>【給付】辞退（短縮卒業・修了）の異動願（届） 
及び認定報告</t>
    <rPh sb="1" eb="3">
      <t>キュウフ</t>
    </rPh>
    <rPh sb="4" eb="5">
      <t>ジ</t>
    </rPh>
    <rPh sb="5" eb="6">
      <t>タイ</t>
    </rPh>
    <rPh sb="7" eb="9">
      <t>タンシュク</t>
    </rPh>
    <rPh sb="9" eb="11">
      <t>ソツギョウ</t>
    </rPh>
    <rPh sb="12" eb="14">
      <t>シュウリョウ</t>
    </rPh>
    <rPh sb="16" eb="17">
      <t>イ</t>
    </rPh>
    <rPh sb="17" eb="18">
      <t>ドウ</t>
    </rPh>
    <rPh sb="18" eb="19">
      <t>ネガイ</t>
    </rPh>
    <rPh sb="20" eb="21">
      <t>トド</t>
    </rPh>
    <rPh sb="24" eb="25">
      <t>オヨ</t>
    </rPh>
    <rPh sb="26" eb="28">
      <t>ニンテイ</t>
    </rPh>
    <rPh sb="28" eb="30">
      <t>ホウコク</t>
    </rPh>
    <phoneticPr fontId="7"/>
  </si>
  <si>
    <t>[ 給付様式１－２ ]</t>
    <phoneticPr fontId="7"/>
  </si>
  <si>
    <r>
      <t>２．異動情報の確認</t>
    </r>
    <r>
      <rPr>
        <b/>
        <sz val="10"/>
        <rFont val="ＭＳ Ｐゴシック"/>
        <family val="3"/>
        <charset val="128"/>
      </rPr>
      <t xml:space="preserve">
　</t>
    </r>
    <r>
      <rPr>
        <sz val="10"/>
        <rFont val="ＭＳ Ｐゴシック"/>
        <family val="3"/>
        <charset val="128"/>
      </rPr>
      <t>　　  ①異動種別を確認してください。</t>
    </r>
    <rPh sb="2" eb="4">
      <t>イドウ</t>
    </rPh>
    <rPh sb="4" eb="6">
      <t>ジョウホウ</t>
    </rPh>
    <rPh sb="7" eb="9">
      <t>カクニン</t>
    </rPh>
    <rPh sb="16" eb="18">
      <t>イドウ</t>
    </rPh>
    <rPh sb="18" eb="20">
      <t>シュベツ</t>
    </rPh>
    <rPh sb="21" eb="23">
      <t>カクニン</t>
    </rPh>
    <phoneticPr fontId="7"/>
  </si>
  <si>
    <t>以下，太枠内を記入してください。</t>
    <rPh sb="3" eb="6">
      <t>フトワクナイ</t>
    </rPh>
    <rPh sb="7" eb="9">
      <t>キニュウ</t>
    </rPh>
    <phoneticPr fontId="7"/>
  </si>
  <si>
    <r>
      <rPr>
        <b/>
        <sz val="18"/>
        <rFont val="ＭＳ Ｐゴシック"/>
        <family val="3"/>
        <charset val="128"/>
      </rPr>
      <t>卒業日／修了日</t>
    </r>
    <r>
      <rPr>
        <sz val="12"/>
        <rFont val="ＭＳ Ｐゴシック"/>
        <family val="3"/>
        <charset val="128"/>
      </rPr>
      <t xml:space="preserve">
</t>
    </r>
    <r>
      <rPr>
        <sz val="15"/>
        <rFont val="ＭＳ Ｐゴシック"/>
        <family val="3"/>
        <charset val="128"/>
      </rPr>
      <t>※学籍を失った日</t>
    </r>
    <rPh sb="0" eb="2">
      <t>ソツギョウ</t>
    </rPh>
    <rPh sb="2" eb="3">
      <t>ビ</t>
    </rPh>
    <rPh sb="4" eb="6">
      <t>シュウリョウ</t>
    </rPh>
    <rPh sb="6" eb="7">
      <t>ビ</t>
    </rPh>
    <rPh sb="9" eb="11">
      <t>ガクセキ</t>
    </rPh>
    <rPh sb="12" eb="13">
      <t>ウシナ</t>
    </rPh>
    <rPh sb="15" eb="16">
      <t>ヒ</t>
    </rPh>
    <phoneticPr fontId="33"/>
  </si>
  <si>
    <t>以下、前回判定を元に、今回の退学時における適格認定を行ってください。</t>
    <rPh sb="0" eb="1">
      <t>イカ</t>
    </rPh>
    <rPh sb="2" eb="4">
      <t>ゼンカイ</t>
    </rPh>
    <rPh sb="4" eb="6">
      <t>ハンテイ</t>
    </rPh>
    <rPh sb="8" eb="9">
      <t>モト</t>
    </rPh>
    <rPh sb="11" eb="13">
      <t>コンカイ</t>
    </rPh>
    <rPh sb="14" eb="16">
      <t>タイガク</t>
    </rPh>
    <rPh sb="16" eb="17">
      <t>ジ</t>
    </rPh>
    <rPh sb="21" eb="25">
      <t>テキカクニンテイ</t>
    </rPh>
    <rPh sb="26" eb="27">
      <t>オコナ</t>
    </rPh>
    <phoneticPr fontId="7"/>
  </si>
  <si>
    <t>（理由）簡潔にご入力ください（上限５０文字）。</t>
    <rPh sb="1" eb="3">
      <t>リユウ</t>
    </rPh>
    <rPh sb="4" eb="6">
      <t>カンケツ</t>
    </rPh>
    <rPh sb="8" eb="10">
      <t>ニュウリョク</t>
    </rPh>
    <rPh sb="15" eb="17">
      <t>ジョウゲン</t>
    </rPh>
    <rPh sb="19" eb="21">
      <t>モジ</t>
    </rPh>
    <phoneticPr fontId="7"/>
  </si>
  <si>
    <t>【新給付】辞退</t>
    <rPh sb="1" eb="2">
      <t>シン</t>
    </rPh>
    <rPh sb="2" eb="4">
      <t>キュウフ</t>
    </rPh>
    <rPh sb="5" eb="7">
      <t>ジタイ</t>
    </rPh>
    <phoneticPr fontId="7"/>
  </si>
  <si>
    <t>【新給付】辞退（短縮卒業・修了）</t>
    <rPh sb="1" eb="2">
      <t>シン</t>
    </rPh>
    <rPh sb="2" eb="4">
      <t>キュウフ</t>
    </rPh>
    <rPh sb="5" eb="7">
      <t>ジタイ</t>
    </rPh>
    <rPh sb="8" eb="12">
      <t>タンシュクソツギョウ</t>
    </rPh>
    <rPh sb="13" eb="15">
      <t>シュウリョウ</t>
    </rPh>
    <phoneticPr fontId="7"/>
  </si>
  <si>
    <r>
      <t xml:space="preserve">２．異動情報の入力と確認（一部①学生入力用より自動）
</t>
    </r>
    <r>
      <rPr>
        <sz val="10"/>
        <rFont val="ＭＳ Ｐゴシック"/>
        <family val="3"/>
        <charset val="128"/>
      </rPr>
      <t>　　　　学生の入力が正しいか確認のうえ、②を入力してください。</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phoneticPr fontId="7"/>
  </si>
  <si>
    <t>⑧学年
　（例：2）</t>
    <rPh sb="1" eb="3">
      <t>ガクネン</t>
    </rPh>
    <rPh sb="6" eb="7">
      <t>レイ</t>
    </rPh>
    <phoneticPr fontId="7"/>
  </si>
  <si>
    <t>７．機構に送付が必要な理由</t>
    <rPh sb="2" eb="4">
      <t>キコウ</t>
    </rPh>
    <rPh sb="4" eb="6">
      <t>ソウフ</t>
    </rPh>
    <rPh sb="7" eb="9">
      <t>ヒツヨウ</t>
    </rPh>
    <rPh sb="11" eb="13">
      <t>リユウ</t>
    </rPh>
    <phoneticPr fontId="33"/>
  </si>
  <si>
    <t>⑥学校番号
　 (例：109990)</t>
    <rPh sb="1" eb="3">
      <t>ガッコウ</t>
    </rPh>
    <rPh sb="3" eb="5">
      <t>バンゴウ</t>
    </rPh>
    <rPh sb="9" eb="10">
      <t>レイ</t>
    </rPh>
    <phoneticPr fontId="7"/>
  </si>
  <si>
    <t>入力
チェック３</t>
    <rPh sb="0" eb="2">
      <t>ニュウリョク</t>
    </rPh>
    <phoneticPr fontId="33"/>
  </si>
  <si>
    <t>廃止（返還不要）</t>
    <rPh sb="0" eb="2">
      <t>ハイシ</t>
    </rPh>
    <rPh sb="3" eb="5">
      <t>ヘンカン</t>
    </rPh>
    <rPh sb="5" eb="7">
      <t>フヨウ</t>
    </rPh>
    <phoneticPr fontId="7"/>
  </si>
  <si>
    <t>廃止（返還必要）</t>
    <rPh sb="0" eb="2">
      <t>ハイシ</t>
    </rPh>
    <rPh sb="3" eb="5">
      <t>ヘンカン</t>
    </rPh>
    <rPh sb="5" eb="7">
      <t>ヒツヨウ</t>
    </rPh>
    <phoneticPr fontId="7"/>
  </si>
  <si>
    <t>エラー：未入力箇所があります。色付き（薄い黄色）のセルを順番通りに入力してください。入力が完了すると、該当学生の総合認定のセルに色（濃い黄色）がつきます。</t>
    <rPh sb="4" eb="7">
      <t>ミニュウリョク</t>
    </rPh>
    <rPh sb="7" eb="9">
      <t>カショ</t>
    </rPh>
    <rPh sb="15" eb="16">
      <t>イロ</t>
    </rPh>
    <rPh sb="16" eb="17">
      <t>ツキ</t>
    </rPh>
    <rPh sb="19" eb="20">
      <t>ウス</t>
    </rPh>
    <rPh sb="21" eb="23">
      <t>キイロ</t>
    </rPh>
    <rPh sb="28" eb="29">
      <t>ジュン</t>
    </rPh>
    <rPh sb="29" eb="30">
      <t>バン</t>
    </rPh>
    <rPh sb="30" eb="31">
      <t>ドオ</t>
    </rPh>
    <rPh sb="33" eb="35">
      <t>ニュウリョク</t>
    </rPh>
    <rPh sb="42" eb="44">
      <t>ニュウリョク</t>
    </rPh>
    <rPh sb="45" eb="47">
      <t>カンリョウ</t>
    </rPh>
    <rPh sb="51" eb="53">
      <t>ガイトウ</t>
    </rPh>
    <rPh sb="53" eb="55">
      <t>ガクセイ</t>
    </rPh>
    <rPh sb="56" eb="60">
      <t>ソウゴウニンテイ</t>
    </rPh>
    <rPh sb="64" eb="65">
      <t>イロ</t>
    </rPh>
    <rPh sb="66" eb="67">
      <t>コ</t>
    </rPh>
    <rPh sb="68" eb="70">
      <t>キイロ</t>
    </rPh>
    <phoneticPr fontId="7"/>
  </si>
  <si>
    <t>入力チェック１</t>
    <rPh sb="0" eb="2">
      <t>ニュウリョク</t>
    </rPh>
    <phoneticPr fontId="33"/>
  </si>
  <si>
    <t>入力チェック２</t>
    <rPh sb="0" eb="2">
      <t>ニュウリョク</t>
    </rPh>
    <phoneticPr fontId="33"/>
  </si>
  <si>
    <t>入力チェック３</t>
    <rPh sb="0" eb="2">
      <t>ニュウリョク</t>
    </rPh>
    <phoneticPr fontId="33"/>
  </si>
  <si>
    <t>入力チェック４</t>
    <rPh sb="0" eb="2">
      <t>ニュウリョク</t>
    </rPh>
    <phoneticPr fontId="33"/>
  </si>
  <si>
    <t>超過列</t>
    <rPh sb="0" eb="2">
      <t>チョウカ</t>
    </rPh>
    <rPh sb="2" eb="3">
      <t>レツ</t>
    </rPh>
    <phoneticPr fontId="7"/>
  </si>
  <si>
    <t>未振列</t>
    <rPh sb="0" eb="1">
      <t>ミ</t>
    </rPh>
    <rPh sb="1" eb="2">
      <t>フ</t>
    </rPh>
    <rPh sb="2" eb="3">
      <t>レツ</t>
    </rPh>
    <phoneticPr fontId="7"/>
  </si>
  <si>
    <t>振込欄</t>
    <rPh sb="0" eb="2">
      <t>フリコミ</t>
    </rPh>
    <rPh sb="2" eb="3">
      <t>ラン</t>
    </rPh>
    <phoneticPr fontId="7"/>
  </si>
  <si>
    <t>辞退（短縮卒業・修了）時の
総合認定は</t>
    <rPh sb="0" eb="2">
      <t>ジタイ</t>
    </rPh>
    <rPh sb="3" eb="7">
      <t>タンシュクソツギョウ</t>
    </rPh>
    <rPh sb="8" eb="10">
      <t>シュウリョウ</t>
    </rPh>
    <rPh sb="11" eb="12">
      <t>ジ</t>
    </rPh>
    <rPh sb="14" eb="16">
      <t>ソウゴウ</t>
    </rPh>
    <rPh sb="16" eb="18">
      <t>ニンテイ</t>
    </rPh>
    <phoneticPr fontId="33"/>
  </si>
  <si>
    <t>辞退（短縮卒業・修了）の
異動始期は</t>
    <rPh sb="0" eb="2">
      <t>ジタイ</t>
    </rPh>
    <rPh sb="3" eb="7">
      <t>タンシュクソツギョウ</t>
    </rPh>
    <rPh sb="8" eb="10">
      <t>シュウリョウ</t>
    </rPh>
    <phoneticPr fontId="33"/>
  </si>
  <si>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phoneticPr fontId="7"/>
  </si>
  <si>
    <r>
      <rPr>
        <b/>
        <sz val="12"/>
        <color rgb="FFFF0000"/>
        <rFont val="ＭＳ Ｐゴシック"/>
        <family val="3"/>
        <charset val="128"/>
      </rPr>
      <t>未振込分送金依頼</t>
    </r>
    <r>
      <rPr>
        <sz val="12"/>
        <rFont val="ＭＳ Ｐゴシック"/>
        <family val="3"/>
        <charset val="128"/>
      </rPr>
      <t xml:space="preserve"> 
未振込期間において、学校処分による</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ガッコウ</t>
    </rPh>
    <rPh sb="22" eb="24">
      <t>ショブン</t>
    </rPh>
    <rPh sb="27" eb="29">
      <t>ハイシ</t>
    </rPh>
    <rPh sb="30" eb="32">
      <t>テイシ</t>
    </rPh>
    <phoneticPr fontId="7"/>
  </si>
  <si>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7"/>
  </si>
  <si>
    <t>電　話　番　号</t>
    <rPh sb="0" eb="1">
      <t>デン</t>
    </rPh>
    <rPh sb="2" eb="3">
      <t>ハナシ</t>
    </rPh>
    <rPh sb="4" eb="5">
      <t>バン</t>
    </rPh>
    <rPh sb="6" eb="7">
      <t>ゴウ</t>
    </rPh>
    <phoneticPr fontId="33"/>
  </si>
  <si>
    <t>最終振込年月</t>
    <rPh sb="0" eb="2">
      <t>サイシュウ</t>
    </rPh>
    <rPh sb="2" eb="6">
      <t>フリコミネンゲツ</t>
    </rPh>
    <phoneticPr fontId="7"/>
  </si>
  <si>
    <t>月</t>
    <rPh sb="0" eb="1">
      <t>ゲツ</t>
    </rPh>
    <phoneticPr fontId="7"/>
  </si>
  <si>
    <t>振込超過</t>
    <rPh sb="0" eb="4">
      <t>フリコミチョウカ</t>
    </rPh>
    <phoneticPr fontId="7"/>
  </si>
  <si>
    <t>か月</t>
    <rPh sb="1" eb="2">
      <t>ゲツ</t>
    </rPh>
    <phoneticPr fontId="7"/>
  </si>
  <si>
    <t>有</t>
    <rPh sb="0" eb="1">
      <t>ユウ</t>
    </rPh>
    <phoneticPr fontId="7"/>
  </si>
  <si>
    <t>無</t>
    <rPh sb="0" eb="1">
      <t>ナ</t>
    </rPh>
    <phoneticPr fontId="7"/>
  </si>
  <si>
    <t>３月以外の月が学年末の者で「廃止（返還必要）」の判定</t>
    <rPh sb="1" eb="2">
      <t>ガツ</t>
    </rPh>
    <rPh sb="2" eb="4">
      <t>イガイ</t>
    </rPh>
    <rPh sb="5" eb="6">
      <t>ツキ</t>
    </rPh>
    <rPh sb="7" eb="10">
      <t>ガクネンマツ</t>
    </rPh>
    <rPh sb="11" eb="12">
      <t>モノ</t>
    </rPh>
    <rPh sb="14" eb="16">
      <t>ハイシ</t>
    </rPh>
    <rPh sb="17" eb="19">
      <t>ヘンカン</t>
    </rPh>
    <rPh sb="19" eb="21">
      <t>ヒツヨウ</t>
    </rPh>
    <rPh sb="24" eb="26">
      <t>ハンテイ</t>
    </rPh>
    <phoneticPr fontId="7"/>
  </si>
  <si>
    <t>送付不要</t>
    <rPh sb="0" eb="2">
      <t>ソウフ</t>
    </rPh>
    <rPh sb="2" eb="4">
      <t>フヨウ</t>
    </rPh>
    <phoneticPr fontId="7"/>
  </si>
  <si>
    <t>送付必要</t>
    <rPh sb="0" eb="2">
      <t>ソウフ</t>
    </rPh>
    <rPh sb="2" eb="4">
      <t>ヒツヨウ</t>
    </rPh>
    <phoneticPr fontId="7"/>
  </si>
  <si>
    <t>✔</t>
    <phoneticPr fontId="7"/>
  </si>
  <si>
    <r>
      <rPr>
        <b/>
        <sz val="11"/>
        <color rgb="FFFF0000"/>
        <rFont val="ＭＳ Ｐゴシック"/>
        <family val="3"/>
        <charset val="128"/>
      </rPr>
      <t xml:space="preserve">       【注意】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
         ※未振込分の送金を希望しない場合は、「【新給付】停止の異動願（届）」（給付様式1-５）を作成し、 
　　　　 スカラＡＣにて停止（本人都合）を入力してください（機構への送付は不要です）。</t>
    </r>
    <rPh sb="8" eb="10">
      <t>チュウイ</t>
    </rPh>
    <rPh sb="148" eb="149">
      <t>シン</t>
    </rPh>
    <rPh sb="149" eb="151">
      <t>キュウフ</t>
    </rPh>
    <phoneticPr fontId="7"/>
  </si>
  <si>
    <r>
      <t>　　</t>
    </r>
    <r>
      <rPr>
        <b/>
        <sz val="12"/>
        <color rgb="FFFF0000"/>
        <rFont val="ＭＳ Ｐゴシック"/>
        <family val="3"/>
        <charset val="128"/>
      </rPr>
      <t>【注意】</t>
    </r>
    <r>
      <rPr>
        <sz val="12"/>
        <rFont val="ＭＳ Ｐゴシック"/>
        <family val="3"/>
        <charset val="128"/>
      </rPr>
      <t>未振込分の送金は、以下の条件に該当する場合のみ認められます。希望する場合は状況を確認のうえ、
　　チェックし本届出を送付してください。 なお、該当しない場合は、記入があっても無効とします。
　　未振込分の送金を希望しない場合は、「停止の異動願（届）」（給付様式1-②）を作成し、 
　　スカラＡＣにて停止（本人都合）を入力してください（機構への送付は不要です）。</t>
    </r>
    <rPh sb="3" eb="5">
      <t>チュウイ</t>
    </rPh>
    <rPh sb="18" eb="20">
      <t>ジョウケン</t>
    </rPh>
    <rPh sb="21" eb="23">
      <t>ガイトウ</t>
    </rPh>
    <rPh sb="25" eb="27">
      <t>バアイ</t>
    </rPh>
    <rPh sb="29" eb="30">
      <t>ミト</t>
    </rPh>
    <rPh sb="36" eb="38">
      <t>キボウ</t>
    </rPh>
    <rPh sb="43" eb="45">
      <t>ジョウキョウ</t>
    </rPh>
    <rPh sb="46" eb="47">
      <t>カク</t>
    </rPh>
    <rPh sb="47" eb="48">
      <t>ニン</t>
    </rPh>
    <rPh sb="60" eb="61">
      <t>ホン</t>
    </rPh>
    <rPh sb="61" eb="62">
      <t>トド</t>
    </rPh>
    <rPh sb="62" eb="63">
      <t>デ</t>
    </rPh>
    <rPh sb="64" eb="66">
      <t>ソウフ</t>
    </rPh>
    <rPh sb="86" eb="88">
      <t>キニュウ</t>
    </rPh>
    <rPh sb="121" eb="123">
      <t>テイシ</t>
    </rPh>
    <rPh sb="124" eb="126">
      <t>イドウ</t>
    </rPh>
    <rPh sb="126" eb="127">
      <t>ネガイ</t>
    </rPh>
    <rPh sb="128" eb="129">
      <t>トドケ</t>
    </rPh>
    <rPh sb="132" eb="134">
      <t>キュウフ</t>
    </rPh>
    <rPh sb="134" eb="136">
      <t>ヨウシキ</t>
    </rPh>
    <rPh sb="141" eb="143">
      <t>サクセイ</t>
    </rPh>
    <rPh sb="174" eb="176">
      <t>キコウ</t>
    </rPh>
    <rPh sb="178" eb="180">
      <t>ソウフ</t>
    </rPh>
    <rPh sb="181" eb="183">
      <t>フヨウ</t>
    </rPh>
    <phoneticPr fontId="7"/>
  </si>
  <si>
    <t>H</t>
    <phoneticPr fontId="7"/>
  </si>
  <si>
    <t>H</t>
    <phoneticPr fontId="7"/>
  </si>
  <si>
    <t>不可反映</t>
    <rPh sb="0" eb="2">
      <t>フカ</t>
    </rPh>
    <rPh sb="2" eb="4">
      <t>ハンエイ</t>
    </rPh>
    <phoneticPr fontId="7"/>
  </si>
  <si>
    <t>継続</t>
  </si>
  <si>
    <t>廃止（返還不要）</t>
  </si>
  <si>
    <t>廃止（返還必要）</t>
  </si>
  <si>
    <t>継続-停止</t>
    <rPh sb="0" eb="2">
      <t>ケイゾク</t>
    </rPh>
    <rPh sb="3" eb="5">
      <t>テイシ</t>
    </rPh>
    <phoneticPr fontId="7"/>
  </si>
  <si>
    <t>警告-警告</t>
    <rPh sb="0" eb="2">
      <t>ケイコク</t>
    </rPh>
    <rPh sb="3" eb="5">
      <t>ケイコク</t>
    </rPh>
    <phoneticPr fontId="7"/>
  </si>
  <si>
    <t>停止-警告</t>
    <rPh sb="0" eb="2">
      <t>テイシ</t>
    </rPh>
    <rPh sb="3" eb="5">
      <t>ケイコク</t>
    </rPh>
    <phoneticPr fontId="7"/>
  </si>
  <si>
    <t>停止-停止</t>
    <rPh sb="0" eb="2">
      <t>テイシ</t>
    </rPh>
    <rPh sb="3" eb="5">
      <t>テイシ</t>
    </rPh>
    <phoneticPr fontId="7"/>
  </si>
  <si>
    <r>
      <rPr>
        <b/>
        <sz val="11"/>
        <rFont val="ＭＳ Ｐゴシック"/>
        <family val="3"/>
        <charset val="128"/>
      </rPr>
      <t>≪入力をリセットしたい時≫</t>
    </r>
    <r>
      <rPr>
        <sz val="11"/>
        <rFont val="ＭＳ Ｐゴシック"/>
        <family val="3"/>
        <charset val="128"/>
      </rPr>
      <t xml:space="preserve">
B列とR列を選択し、Deleteキーで削除してください</t>
    </r>
    <rPh sb="1" eb="3">
      <t>ニュウリョク</t>
    </rPh>
    <rPh sb="11" eb="12">
      <t>トキ</t>
    </rPh>
    <phoneticPr fontId="7"/>
  </si>
  <si>
    <r>
      <t>　※【特例１】に該当した場合、廃止事由①～③、警告事由①～③の✔は不要です。
　　 総合判定のみ選択してください。
　※</t>
    </r>
    <r>
      <rPr>
        <u val="double"/>
        <sz val="11"/>
        <rFont val="ＭＳ Ｐゴシック"/>
        <family val="3"/>
        <charset val="128"/>
      </rPr>
      <t>詳細は、事務手引き≪第7-2≫適格認定学業を参照してください。</t>
    </r>
    <rPh sb="3" eb="5">
      <t>トクレイ</t>
    </rPh>
    <rPh sb="8" eb="10">
      <t>ガイトウ</t>
    </rPh>
    <rPh sb="12" eb="14">
      <t>バアイ</t>
    </rPh>
    <rPh sb="15" eb="17">
      <t>ハイシ</t>
    </rPh>
    <rPh sb="17" eb="19">
      <t>ジユウ</t>
    </rPh>
    <rPh sb="23" eb="25">
      <t>ケイコク</t>
    </rPh>
    <rPh sb="25" eb="27">
      <t>ジユウ</t>
    </rPh>
    <rPh sb="33" eb="35">
      <t>フヨウ</t>
    </rPh>
    <rPh sb="42" eb="44">
      <t>ソウゴウ</t>
    </rPh>
    <rPh sb="44" eb="46">
      <t>ハンテイ</t>
    </rPh>
    <rPh sb="48" eb="50">
      <t>センタク</t>
    </rPh>
    <rPh sb="60" eb="62">
      <t>ショウサイ</t>
    </rPh>
    <rPh sb="64" eb="68">
      <t>ジムテビ</t>
    </rPh>
    <rPh sb="70" eb="71">
      <t>ダイ</t>
    </rPh>
    <rPh sb="75" eb="79">
      <t>テキカクニンテイ</t>
    </rPh>
    <rPh sb="79" eb="81">
      <t>ガクギョウ</t>
    </rPh>
    <rPh sb="82" eb="84">
      <t>サンショウ</t>
    </rPh>
    <phoneticPr fontId="7"/>
  </si>
  <si>
    <r>
      <t>以下の</t>
    </r>
    <r>
      <rPr>
        <b/>
        <sz val="11"/>
        <rFont val="ＭＳ Ｐゴシック"/>
        <family val="3"/>
        <charset val="128"/>
      </rPr>
      <t xml:space="preserve">廃止（返還必要）事由
</t>
    </r>
    <r>
      <rPr>
        <sz val="11"/>
        <rFont val="ＭＳ Ｐゴシック"/>
        <family val="3"/>
        <charset val="128"/>
      </rPr>
      <t>に該当しますか？</t>
    </r>
    <rPh sb="0" eb="2">
      <t>イカ</t>
    </rPh>
    <rPh sb="3" eb="5">
      <t>ハイシ</t>
    </rPh>
    <rPh sb="6" eb="8">
      <t>ヘンカン</t>
    </rPh>
    <rPh sb="8" eb="10">
      <t>ヒツヨウ</t>
    </rPh>
    <rPh sb="11" eb="13">
      <t>ジユウ</t>
    </rPh>
    <rPh sb="15" eb="17">
      <t>ガイトウ</t>
    </rPh>
    <phoneticPr fontId="7"/>
  </si>
  <si>
    <r>
      <t>以下の</t>
    </r>
    <r>
      <rPr>
        <b/>
        <sz val="11"/>
        <rFont val="ＭＳ Ｐゴシック"/>
        <family val="3"/>
        <charset val="128"/>
      </rPr>
      <t>廃止事由</t>
    </r>
    <r>
      <rPr>
        <sz val="11"/>
        <rFont val="ＭＳ Ｐゴシック"/>
        <family val="3"/>
        <charset val="128"/>
      </rPr>
      <t>に該当しますか？</t>
    </r>
    <rPh sb="0" eb="2">
      <t>イカ</t>
    </rPh>
    <rPh sb="3" eb="5">
      <t>ハイシ</t>
    </rPh>
    <rPh sb="5" eb="7">
      <t>ジユウ</t>
    </rPh>
    <rPh sb="8" eb="10">
      <t>ガイトウ</t>
    </rPh>
    <phoneticPr fontId="7"/>
  </si>
  <si>
    <r>
      <t>以下の</t>
    </r>
    <r>
      <rPr>
        <b/>
        <sz val="11"/>
        <rFont val="ＭＳ Ｐゴシック"/>
        <family val="3"/>
        <charset val="128"/>
      </rPr>
      <t>警告事由</t>
    </r>
    <r>
      <rPr>
        <sz val="11"/>
        <rFont val="ＭＳ Ｐゴシック"/>
        <family val="3"/>
        <charset val="128"/>
      </rPr>
      <t>に該当しますか？</t>
    </r>
    <rPh sb="0" eb="2">
      <t>イカ</t>
    </rPh>
    <rPh sb="3" eb="5">
      <t>ケイコク</t>
    </rPh>
    <rPh sb="5" eb="7">
      <t>ジユウ</t>
    </rPh>
    <rPh sb="8" eb="10">
      <t>ガイトウ</t>
    </rPh>
    <phoneticPr fontId="7"/>
  </si>
  <si>
    <t>下から</t>
    <rPh sb="0" eb="1">
      <t>シタ</t>
    </rPh>
    <phoneticPr fontId="7"/>
  </si>
  <si>
    <t>上記の廃止（返還必要）事由に
該当なし</t>
    <rPh sb="0" eb="2">
      <t>ジョウキ</t>
    </rPh>
    <rPh sb="3" eb="5">
      <t>ハイシ</t>
    </rPh>
    <rPh sb="6" eb="8">
      <t>ヘンカン</t>
    </rPh>
    <rPh sb="8" eb="10">
      <t>ヒツヨウ</t>
    </rPh>
    <rPh sb="11" eb="13">
      <t>ジユウ</t>
    </rPh>
    <rPh sb="15" eb="17">
      <t>ガイトウ</t>
    </rPh>
    <phoneticPr fontId="7"/>
  </si>
  <si>
    <t>以下の特例事由に該当なし</t>
    <rPh sb="0" eb="2">
      <t>イカ</t>
    </rPh>
    <rPh sb="3" eb="5">
      <t>トクレイ</t>
    </rPh>
    <rPh sb="5" eb="7">
      <t>ジユウ</t>
    </rPh>
    <rPh sb="8" eb="10">
      <t>ガイトウ</t>
    </rPh>
    <phoneticPr fontId="7"/>
  </si>
  <si>
    <t>上記に該当しない</t>
    <rPh sb="0" eb="2">
      <t>ジョウキ</t>
    </rPh>
    <rPh sb="3" eb="5">
      <t>ガイトウ</t>
    </rPh>
    <phoneticPr fontId="7"/>
  </si>
  <si>
    <t>しない</t>
    <phoneticPr fontId="7"/>
  </si>
  <si>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0">
      <t>ジ</t>
    </rPh>
    <phoneticPr fontId="7"/>
  </si>
  <si>
    <t>③認定報告（学校入力用）</t>
    <rPh sb="1" eb="3">
      <t>ニンテイ</t>
    </rPh>
    <rPh sb="3" eb="5">
      <t>ホウコク</t>
    </rPh>
    <rPh sb="6" eb="8">
      <t>ガッコウ</t>
    </rPh>
    <rPh sb="8" eb="10">
      <t>ニュウリョク</t>
    </rPh>
    <rPh sb="10" eb="11">
      <t>ヨウ</t>
    </rPh>
    <phoneticPr fontId="7"/>
  </si>
  <si>
    <t>学校証明欄の入力完了です。シート③適格認定（学校入力用）に進んでください。</t>
    <rPh sb="0" eb="2">
      <t>ガッコウ</t>
    </rPh>
    <rPh sb="2" eb="5">
      <t>ショウメイラン</t>
    </rPh>
    <rPh sb="6" eb="8">
      <t>ニュウリョク</t>
    </rPh>
    <rPh sb="8" eb="10">
      <t>カンリョウ</t>
    </rPh>
    <rPh sb="17" eb="21">
      <t>テキカクニンテイ</t>
    </rPh>
    <rPh sb="22" eb="24">
      <t>ガッコウ</t>
    </rPh>
    <rPh sb="24" eb="26">
      <t>ニュウリョク</t>
    </rPh>
    <rPh sb="26" eb="27">
      <t>ヨウ</t>
    </rPh>
    <rPh sb="29" eb="30">
      <t>スス</t>
    </rPh>
    <phoneticPr fontId="7"/>
  </si>
  <si>
    <t>国立大学法人京都大学</t>
    <rPh sb="0" eb="6">
      <t>コクリツダイガクホウジン</t>
    </rPh>
    <rPh sb="6" eb="10">
      <t>キョウトダイガク</t>
    </rPh>
    <phoneticPr fontId="7"/>
  </si>
  <si>
    <t>教育推進・学生支援部長</t>
    <rPh sb="0" eb="4">
      <t>キョウイクスイシン</t>
    </rPh>
    <rPh sb="5" eb="10">
      <t>ガクセイシエンブ</t>
    </rPh>
    <rPh sb="10" eb="11">
      <t>オサ</t>
    </rPh>
    <phoneticPr fontId="7"/>
  </si>
  <si>
    <t>075-753-2535</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</si>
</sst>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F800]dddd\,\ mmmm\ dd\,\ yyyy"/>
    <numFmt numFmtId="178" formatCode="yyyy&quot;年&quot;m&quot;月&quot;;@"/>
    <numFmt numFmtId="179" formatCode="yyyyddmm"/>
    <numFmt numFmtId="180" formatCode="000000"/>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6"/>
      <name val="ＭＳ Ｐゴシック"/>
      <family val="2"/>
      <charset val="128"/>
      <scheme val="minor"/>
    </font>
    <font>
      <sz val="18"/>
      <name val="ＭＳ Ｐゴシック"/>
      <family val="3"/>
      <charset val="128"/>
    </font>
    <font>
      <sz val="15"/>
      <name val="ＭＳ Ｐゴシック"/>
      <family val="3"/>
      <charset val="128"/>
    </font>
    <font>
      <b/>
      <sz val="15"/>
      <name val="ＭＳ Ｐゴシック"/>
      <family val="3"/>
      <charset val="128"/>
    </font>
    <font>
      <sz val="13"/>
      <name val="ＭＳ Ｐゴシック"/>
      <family val="3"/>
      <charset val="128"/>
    </font>
    <font>
      <u/>
      <sz val="12"/>
      <color rgb="FFFF0000"/>
      <name val="ＭＳ Ｐゴシック"/>
      <family val="3"/>
      <charset val="128"/>
    </font>
    <font>
      <sz val="11"/>
      <color theme="0"/>
      <name val="ＭＳ Ｐゴシック"/>
      <family val="3"/>
      <charset val="128"/>
    </font>
    <font>
      <sz val="11"/>
      <color theme="1"/>
      <name val="ＭＳ Ｐゴシック"/>
      <family val="3"/>
      <charset val="128"/>
    </font>
    <font>
      <sz val="20"/>
      <name val="ＭＳ Ｐゴシック"/>
      <family val="3"/>
      <charset val="128"/>
    </font>
    <font>
      <sz val="13"/>
      <color theme="0"/>
      <name val="ＭＳ Ｐゴシック"/>
      <family val="3"/>
      <charset val="128"/>
    </font>
    <font>
      <b/>
      <sz val="17"/>
      <name val="ＭＳ Ｐゴシック"/>
      <family val="3"/>
      <charset val="128"/>
    </font>
    <font>
      <b/>
      <sz val="13"/>
      <name val="ＭＳ Ｐゴシック"/>
      <family val="3"/>
      <charset val="128"/>
    </font>
    <font>
      <u/>
      <sz val="12"/>
      <name val="ＭＳ Ｐゴシック"/>
      <family val="3"/>
      <charset val="128"/>
    </font>
    <font>
      <sz val="7"/>
      <name val="ＭＳ Ｐゴシック"/>
      <family val="3"/>
      <charset val="128"/>
    </font>
    <font>
      <sz val="8.5"/>
      <name val="ＭＳ Ｐゴシック"/>
      <family val="3"/>
      <charset val="128"/>
    </font>
    <font>
      <sz val="15"/>
      <color theme="0"/>
      <name val="ＭＳ Ｐゴシック"/>
      <family val="3"/>
      <charset val="128"/>
    </font>
    <font>
      <sz val="12"/>
      <color theme="0"/>
      <name val="ＭＳ Ｐゴシック"/>
      <family val="3"/>
      <charset val="128"/>
    </font>
    <font>
      <b/>
      <sz val="18"/>
      <name val="ＭＳ Ｐゴシック"/>
      <family val="3"/>
      <charset val="128"/>
    </font>
    <font>
      <sz val="12"/>
      <color theme="1"/>
      <name val="ＭＳ Ｐゴシック"/>
      <family val="3"/>
      <charset val="128"/>
    </font>
    <font>
      <sz val="11"/>
      <color rgb="FFFFFF00"/>
      <name val="HGS創英角ﾎﾟｯﾌﾟ体"/>
      <family val="3"/>
      <charset val="128"/>
    </font>
    <font>
      <sz val="25"/>
      <name val="ＭＳ Ｐゴシック"/>
      <family val="3"/>
      <charset val="128"/>
    </font>
    <font>
      <b/>
      <sz val="25"/>
      <name val="ＭＳ Ｐゴシック"/>
      <family val="3"/>
      <charset val="128"/>
    </font>
    <font>
      <b/>
      <sz val="27"/>
      <name val="ＭＳ Ｐゴシック"/>
      <family val="3"/>
      <charset val="128"/>
    </font>
    <font>
      <sz val="10.5"/>
      <name val="ＭＳ Ｐゴシック"/>
      <family val="3"/>
      <charset val="128"/>
    </font>
    <font>
      <b/>
      <sz val="9"/>
      <color theme="1"/>
      <name val="ＭＳ Ｐゴシック"/>
      <family val="3"/>
      <charset val="128"/>
    </font>
    <font>
      <b/>
      <sz val="12"/>
      <color rgb="FFFF0000"/>
      <name val="ＭＳ Ｐゴシック"/>
      <family val="3"/>
      <charset val="128"/>
    </font>
    <font>
      <sz val="25"/>
      <name val="HGP創英角ﾎﾟｯﾌﾟ体"/>
      <family val="3"/>
      <charset val="128"/>
    </font>
    <font>
      <b/>
      <sz val="11"/>
      <color rgb="FFFF0000"/>
      <name val="ＭＳ Ｐゴシック"/>
      <family val="3"/>
      <charset val="128"/>
    </font>
    <font>
      <sz val="11"/>
      <name val="HGS創英角ﾎﾟｯﾌﾟ体"/>
      <family val="3"/>
      <charset val="128"/>
    </font>
    <font>
      <u val="double"/>
      <sz val="11"/>
      <name val="ＭＳ Ｐゴシック"/>
      <family val="3"/>
      <charset val="128"/>
    </font>
    <font>
      <sz val="25"/>
      <color theme="0"/>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rgb="FFFFCCCC"/>
        <bgColor indexed="64"/>
      </patternFill>
    </fill>
    <fill>
      <patternFill patternType="solid">
        <fgColor rgb="FFFFC000"/>
        <bgColor indexed="64"/>
      </patternFill>
    </fill>
    <fill>
      <patternFill patternType="solid">
        <fgColor rgb="FF66CCFF"/>
        <bgColor indexed="64"/>
      </patternFill>
    </fill>
    <fill>
      <patternFill patternType="solid">
        <fgColor theme="1"/>
        <bgColor indexed="64"/>
      </patternFill>
    </fill>
    <fill>
      <patternFill patternType="solid">
        <fgColor rgb="FFFF0000"/>
        <bgColor indexed="64"/>
      </patternFill>
    </fill>
    <fill>
      <patternFill patternType="solid">
        <fgColor theme="8" tint="0.79998168889431442"/>
        <bgColor indexed="64"/>
      </patternFill>
    </fill>
    <fill>
      <patternFill patternType="solid">
        <fgColor rgb="FFCCFFCC"/>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hair">
        <color auto="1"/>
      </left>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style="medium">
        <color indexed="64"/>
      </right>
      <top style="thin">
        <color indexed="64"/>
      </top>
      <bottom/>
      <diagonal/>
    </border>
    <border>
      <left/>
      <right style="hair">
        <color auto="1"/>
      </right>
      <top/>
      <bottom style="hair">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hair">
        <color auto="1"/>
      </right>
      <top style="thin">
        <color indexed="64"/>
      </top>
      <bottom style="thin">
        <color auto="1"/>
      </bottom>
      <diagonal/>
    </border>
    <border>
      <left/>
      <right/>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tted">
        <color indexed="64"/>
      </top>
      <bottom/>
      <diagonal/>
    </border>
    <border>
      <left/>
      <right style="thin">
        <color auto="1"/>
      </right>
      <top style="dotted">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right style="dotted">
        <color auto="1"/>
      </right>
      <top/>
      <bottom/>
      <diagonal/>
    </border>
    <border>
      <left style="dotted">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right style="double">
        <color auto="1"/>
      </right>
      <top style="thin">
        <color auto="1"/>
      </top>
      <bottom/>
      <diagonal/>
    </border>
    <border>
      <left style="double">
        <color auto="1"/>
      </left>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medium">
        <color indexed="64"/>
      </bottom>
      <diagonal/>
    </border>
    <border>
      <left/>
      <right style="double">
        <color indexed="64"/>
      </right>
      <top/>
      <bottom style="thin">
        <color auto="1"/>
      </bottom>
      <diagonal/>
    </border>
    <border>
      <left/>
      <right style="thin">
        <color auto="1"/>
      </right>
      <top style="medium">
        <color indexed="64"/>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double">
        <color auto="1"/>
      </bottom>
      <diagonal/>
    </border>
    <border>
      <left/>
      <right style="medium">
        <color indexed="64"/>
      </right>
      <top style="dotted">
        <color indexed="64"/>
      </top>
      <bottom/>
      <diagonal/>
    </border>
    <border>
      <left style="hair">
        <color indexed="64"/>
      </left>
      <right/>
      <top/>
      <bottom style="medium">
        <color indexed="64"/>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thick">
        <color indexed="64"/>
      </left>
      <right/>
      <top/>
      <bottom style="dotted">
        <color indexed="64"/>
      </bottom>
      <diagonal/>
    </border>
    <border>
      <left/>
      <right style="medium">
        <color indexed="64"/>
      </right>
      <top/>
      <bottom style="dotted">
        <color indexed="64"/>
      </bottom>
      <diagonal/>
    </border>
    <border>
      <left style="thick">
        <color indexed="64"/>
      </left>
      <right/>
      <top style="dotted">
        <color auto="1"/>
      </top>
      <bottom/>
      <diagonal/>
    </border>
    <border>
      <left style="medium">
        <color indexed="64"/>
      </left>
      <right/>
      <top style="double">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dashDotDot">
        <color indexed="64"/>
      </right>
      <top style="dashDotDot">
        <color indexed="64"/>
      </top>
      <bottom/>
      <diagonal/>
    </border>
    <border>
      <left/>
      <right/>
      <top style="dashDotDot">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auto="1"/>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s>
  <cellStyleXfs count="53">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13">
    <xf numFmtId="0" fontId="0" fillId="0" borderId="0" xfId="0">
      <alignment vertical="center"/>
    </xf>
    <xf numFmtId="0" fontId="6" fillId="0" borderId="0" xfId="42" applyFont="1">
      <alignment vertical="center"/>
    </xf>
    <xf numFmtId="0" fontId="6" fillId="0" borderId="0" xfId="42" applyFont="1" applyFill="1" applyBorder="1">
      <alignment vertical="center"/>
    </xf>
    <xf numFmtId="0" fontId="6" fillId="0" borderId="0" xfId="42" applyFont="1" applyFill="1">
      <alignment vertical="center"/>
    </xf>
    <xf numFmtId="49" fontId="12" fillId="0" borderId="0" xfId="42" applyNumberFormat="1" applyFont="1" applyFill="1" applyBorder="1" applyAlignment="1">
      <alignment vertical="center"/>
    </xf>
    <xf numFmtId="0" fontId="6" fillId="0" borderId="18" xfId="42" applyFont="1" applyFill="1" applyBorder="1">
      <alignment vertical="center"/>
    </xf>
    <xf numFmtId="49" fontId="10" fillId="0" borderId="0" xfId="42" applyNumberFormat="1" applyFont="1" applyFill="1" applyBorder="1" applyAlignment="1">
      <alignment vertical="center"/>
    </xf>
    <xf numFmtId="49" fontId="10" fillId="0" borderId="0" xfId="42" applyNumberFormat="1" applyFont="1" applyFill="1" applyAlignment="1">
      <alignment vertical="center"/>
    </xf>
    <xf numFmtId="49" fontId="10" fillId="0" borderId="0" xfId="42" applyNumberFormat="1" applyFont="1" applyFill="1" applyBorder="1">
      <alignment vertical="center"/>
    </xf>
    <xf numFmtId="49" fontId="12" fillId="24" borderId="0" xfId="42" applyNumberFormat="1" applyFont="1" applyFill="1" applyBorder="1" applyAlignment="1">
      <alignment vertical="center"/>
    </xf>
    <xf numFmtId="49" fontId="8" fillId="0" borderId="0" xfId="42" applyNumberFormat="1" applyFont="1" applyFill="1" applyBorder="1" applyAlignment="1">
      <alignment horizontal="center" vertical="center"/>
    </xf>
    <xf numFmtId="0" fontId="6" fillId="0" borderId="0" xfId="42" applyFont="1" applyBorder="1">
      <alignment vertical="center"/>
    </xf>
    <xf numFmtId="49" fontId="8" fillId="0" borderId="0" xfId="51" applyNumberFormat="1" applyFont="1" applyFill="1" applyBorder="1" applyAlignment="1"/>
    <xf numFmtId="0" fontId="32" fillId="0" borderId="0" xfId="51" applyFont="1" applyFill="1" applyBorder="1" applyAlignment="1">
      <alignment vertical="center"/>
    </xf>
    <xf numFmtId="0" fontId="0" fillId="0" borderId="0" xfId="42" applyFont="1" applyAlignment="1">
      <alignment vertical="center"/>
    </xf>
    <xf numFmtId="0" fontId="6" fillId="0" borderId="0" xfId="42" applyFont="1" applyAlignment="1">
      <alignment vertical="center"/>
    </xf>
    <xf numFmtId="0" fontId="6" fillId="0" borderId="0" xfId="42" applyFont="1" applyFill="1" applyAlignment="1">
      <alignment horizontal="right" vertical="center"/>
    </xf>
    <xf numFmtId="0" fontId="6" fillId="0" borderId="0" xfId="42" applyFont="1" applyBorder="1" applyAlignment="1">
      <alignment horizontal="right" vertical="center"/>
    </xf>
    <xf numFmtId="0" fontId="6" fillId="0" borderId="0" xfId="42" applyFont="1" applyFill="1" applyAlignment="1">
      <alignment vertical="center"/>
    </xf>
    <xf numFmtId="0" fontId="6" fillId="0" borderId="0" xfId="42" applyFont="1" applyFill="1" applyBorder="1" applyAlignment="1">
      <alignment horizontal="right" vertical="center"/>
    </xf>
    <xf numFmtId="0" fontId="6" fillId="0" borderId="0" xfId="42" applyFont="1" applyFill="1" applyBorder="1" applyAlignment="1">
      <alignment vertical="center"/>
    </xf>
    <xf numFmtId="176" fontId="32" fillId="0" borderId="0" xfId="42" applyNumberFormat="1" applyFont="1" applyFill="1" applyBorder="1" applyAlignment="1">
      <alignment horizontal="center" vertical="center" shrinkToFit="1"/>
    </xf>
    <xf numFmtId="177" fontId="32" fillId="0" borderId="0" xfId="42" applyNumberFormat="1" applyFont="1" applyFill="1" applyBorder="1" applyAlignment="1">
      <alignment horizontal="center" vertical="center" shrinkToFit="1"/>
    </xf>
    <xf numFmtId="0" fontId="10" fillId="0" borderId="0" xfId="42" applyFont="1" applyFill="1" applyBorder="1" applyAlignment="1">
      <alignment horizontal="center" vertical="center"/>
    </xf>
    <xf numFmtId="0" fontId="34" fillId="0" borderId="0" xfId="42" applyFont="1" applyFill="1" applyBorder="1" applyAlignment="1">
      <alignment vertical="center" shrinkToFit="1"/>
    </xf>
    <xf numFmtId="0" fontId="40" fillId="0" borderId="0" xfId="51" applyFont="1" applyFill="1" applyBorder="1">
      <alignment vertical="center"/>
    </xf>
    <xf numFmtId="0" fontId="39" fillId="0" borderId="0" xfId="42" applyFont="1" applyFill="1">
      <alignment vertical="center"/>
    </xf>
    <xf numFmtId="0" fontId="6" fillId="0" borderId="74" xfId="42" applyFont="1" applyBorder="1" applyAlignment="1">
      <alignment horizontal="right" vertical="center"/>
    </xf>
    <xf numFmtId="0" fontId="36" fillId="0" borderId="0" xfId="51" quotePrefix="1" applyFont="1" applyFill="1" applyAlignment="1">
      <alignment vertical="center"/>
    </xf>
    <xf numFmtId="0" fontId="36" fillId="0" borderId="0" xfId="51" quotePrefix="1" applyFont="1" applyFill="1" applyBorder="1" applyAlignment="1">
      <alignment vertical="center"/>
    </xf>
    <xf numFmtId="0" fontId="37" fillId="0" borderId="0" xfId="42" applyFont="1" applyBorder="1" applyAlignment="1">
      <alignment vertical="center" wrapText="1"/>
    </xf>
    <xf numFmtId="0" fontId="37" fillId="0" borderId="0" xfId="42" applyFont="1" applyBorder="1" applyAlignment="1">
      <alignment vertical="center"/>
    </xf>
    <xf numFmtId="0" fontId="35" fillId="0" borderId="0" xfId="42" applyFont="1" applyFill="1" applyBorder="1" applyAlignment="1">
      <alignment vertical="center"/>
    </xf>
    <xf numFmtId="0" fontId="6" fillId="0" borderId="0" xfId="42" applyFont="1" applyFill="1" applyBorder="1" applyAlignment="1">
      <alignment vertical="top"/>
    </xf>
    <xf numFmtId="0" fontId="6" fillId="0" borderId="0" xfId="42" applyFont="1" applyFill="1" applyBorder="1" applyAlignment="1">
      <alignment vertical="center" wrapText="1"/>
    </xf>
    <xf numFmtId="0" fontId="6" fillId="0" borderId="0" xfId="42" applyNumberFormat="1" applyFont="1" applyFill="1" applyBorder="1" applyAlignment="1">
      <alignment vertical="center" shrinkToFit="1"/>
    </xf>
    <xf numFmtId="0" fontId="6" fillId="0" borderId="0" xfId="42" applyNumberFormat="1" applyFont="1" applyFill="1" applyBorder="1" applyAlignment="1">
      <alignment vertical="center"/>
    </xf>
    <xf numFmtId="0" fontId="39" fillId="0" borderId="0" xfId="42" applyFont="1" applyFill="1" applyBorder="1" applyAlignment="1">
      <alignment vertical="center"/>
    </xf>
    <xf numFmtId="14" fontId="36" fillId="0" borderId="0" xfId="42" applyNumberFormat="1" applyFont="1" applyFill="1" applyBorder="1" applyAlignment="1">
      <alignment vertical="center"/>
    </xf>
    <xf numFmtId="0" fontId="36" fillId="0" borderId="0" xfId="42" applyFont="1" applyFill="1" applyBorder="1" applyAlignment="1">
      <alignment vertical="center"/>
    </xf>
    <xf numFmtId="0" fontId="6" fillId="0" borderId="75" xfId="42" applyFont="1" applyBorder="1" applyAlignment="1">
      <alignment horizontal="right" vertical="center"/>
    </xf>
    <xf numFmtId="0" fontId="6" fillId="0" borderId="0" xfId="42" applyFont="1" applyFill="1" applyBorder="1" applyAlignment="1">
      <alignment vertical="center" textRotation="255"/>
    </xf>
    <xf numFmtId="0" fontId="6" fillId="0" borderId="78" xfId="42" applyFont="1" applyFill="1" applyBorder="1">
      <alignment vertical="center"/>
    </xf>
    <xf numFmtId="49" fontId="36" fillId="0" borderId="0" xfId="51" applyNumberFormat="1" applyFont="1" applyFill="1" applyBorder="1" applyAlignment="1">
      <alignment vertical="top"/>
    </xf>
    <xf numFmtId="0" fontId="31" fillId="0" borderId="0" xfId="42" applyFont="1" applyFill="1" applyBorder="1" applyAlignment="1">
      <alignment wrapText="1"/>
    </xf>
    <xf numFmtId="0" fontId="40" fillId="0" borderId="0" xfId="51" applyFont="1" applyFill="1">
      <alignment vertical="center"/>
    </xf>
    <xf numFmtId="0" fontId="35" fillId="0" borderId="0" xfId="42" applyFont="1" applyFill="1" applyBorder="1" applyAlignment="1">
      <alignment horizontal="center" vertical="center"/>
    </xf>
    <xf numFmtId="0" fontId="6" fillId="0" borderId="78" xfId="42" applyFont="1" applyFill="1" applyBorder="1" applyAlignment="1">
      <alignment vertical="center" textRotation="255" shrinkToFit="1"/>
    </xf>
    <xf numFmtId="0" fontId="6" fillId="0" borderId="0" xfId="42" applyFont="1" applyFill="1" applyBorder="1" applyAlignment="1">
      <alignment wrapText="1"/>
    </xf>
    <xf numFmtId="0" fontId="6" fillId="0" borderId="0" xfId="51" applyFont="1" applyFill="1" applyBorder="1">
      <alignment vertical="center"/>
    </xf>
    <xf numFmtId="0" fontId="6" fillId="0" borderId="0" xfId="51" applyFont="1" applyFill="1" applyAlignment="1">
      <alignment vertical="center"/>
    </xf>
    <xf numFmtId="0" fontId="6" fillId="0" borderId="0" xfId="51" applyFont="1" applyFill="1">
      <alignment vertical="center"/>
    </xf>
    <xf numFmtId="0" fontId="6" fillId="0" borderId="0" xfId="51" applyFont="1" applyFill="1" applyBorder="1" applyAlignment="1">
      <alignment vertical="center"/>
    </xf>
    <xf numFmtId="0" fontId="6" fillId="0" borderId="10" xfId="51" applyFont="1" applyFill="1" applyBorder="1">
      <alignment vertical="center"/>
    </xf>
    <xf numFmtId="0" fontId="6" fillId="0" borderId="17" xfId="51" applyFont="1" applyFill="1" applyBorder="1">
      <alignment vertical="center"/>
    </xf>
    <xf numFmtId="0" fontId="6" fillId="0" borderId="18" xfId="51" applyFont="1" applyFill="1" applyBorder="1">
      <alignment vertical="center"/>
    </xf>
    <xf numFmtId="0" fontId="39" fillId="0" borderId="0" xfId="42" applyFont="1" applyAlignment="1">
      <alignment vertical="center"/>
    </xf>
    <xf numFmtId="0" fontId="6" fillId="0" borderId="13" xfId="42" applyFont="1" applyBorder="1" applyAlignment="1">
      <alignment vertical="center"/>
    </xf>
    <xf numFmtId="0" fontId="32" fillId="0" borderId="108" xfId="42" applyFont="1" applyFill="1" applyBorder="1" applyAlignment="1">
      <alignment horizontal="centerContinuous" vertical="center"/>
    </xf>
    <xf numFmtId="0" fontId="32" fillId="0" borderId="56" xfId="42" applyFont="1" applyFill="1" applyBorder="1" applyAlignment="1">
      <alignment horizontal="centerContinuous" vertical="center"/>
    </xf>
    <xf numFmtId="0" fontId="32" fillId="0" borderId="0" xfId="42" applyFont="1" applyFill="1" applyBorder="1" applyAlignment="1">
      <alignment vertical="center"/>
    </xf>
    <xf numFmtId="0" fontId="32" fillId="0" borderId="73" xfId="42" applyFont="1" applyFill="1" applyBorder="1" applyAlignment="1">
      <alignment horizontal="centerContinuous" vertical="center"/>
    </xf>
    <xf numFmtId="0" fontId="32" fillId="0" borderId="0" xfId="42" applyFont="1" applyFill="1" applyBorder="1" applyAlignment="1">
      <alignment horizontal="centerContinuous" vertical="center"/>
    </xf>
    <xf numFmtId="0" fontId="32" fillId="0" borderId="41" xfId="42" applyFont="1" applyFill="1" applyBorder="1" applyAlignment="1">
      <alignment horizontal="centerContinuous" vertical="center"/>
    </xf>
    <xf numFmtId="0" fontId="32" fillId="0" borderId="68" xfId="42" applyFont="1" applyFill="1" applyBorder="1" applyAlignment="1">
      <alignment horizontal="centerContinuous" vertical="center"/>
    </xf>
    <xf numFmtId="0" fontId="32" fillId="0" borderId="67" xfId="42" applyFont="1" applyFill="1" applyBorder="1" applyAlignment="1">
      <alignment horizontal="centerContinuous" vertical="center"/>
    </xf>
    <xf numFmtId="0" fontId="6" fillId="0" borderId="0" xfId="51" applyFont="1" applyFill="1" applyAlignment="1">
      <alignment horizontal="right" vertical="center"/>
    </xf>
    <xf numFmtId="0" fontId="6" fillId="0" borderId="0" xfId="42" applyFont="1" applyFill="1" applyBorder="1" applyAlignment="1"/>
    <xf numFmtId="0" fontId="6" fillId="0" borderId="24" xfId="42" applyFont="1" applyBorder="1" applyAlignment="1">
      <alignment vertical="center"/>
    </xf>
    <xf numFmtId="0" fontId="6" fillId="0" borderId="0" xfId="42" applyFont="1" applyFill="1" applyAlignment="1">
      <alignment horizontal="centerContinuous" vertical="center"/>
    </xf>
    <xf numFmtId="0" fontId="9" fillId="0" borderId="0" xfId="42" applyFont="1" applyFill="1" applyAlignment="1">
      <alignment horizontal="centerContinuous" vertical="center"/>
    </xf>
    <xf numFmtId="0" fontId="6" fillId="0" borderId="0" xfId="42" applyFont="1" applyAlignment="1">
      <alignment horizontal="centerContinuous" vertical="center"/>
    </xf>
    <xf numFmtId="0" fontId="32" fillId="0" borderId="0" xfId="42" applyFont="1" applyFill="1" applyAlignment="1">
      <alignment horizontal="left" vertical="center"/>
    </xf>
    <xf numFmtId="0" fontId="6" fillId="0" borderId="0" xfId="42" applyFont="1" applyFill="1" applyBorder="1" applyAlignment="1">
      <alignment horizontal="center" vertical="center" textRotation="255" shrinkToFit="1"/>
    </xf>
    <xf numFmtId="49" fontId="37" fillId="0" borderId="0" xfId="42" applyNumberFormat="1" applyFont="1" applyFill="1" applyBorder="1" applyAlignment="1">
      <alignment horizontal="center" vertical="center" wrapText="1"/>
    </xf>
    <xf numFmtId="176" fontId="35" fillId="0" borderId="0" xfId="42" applyNumberFormat="1" applyFont="1" applyFill="1" applyBorder="1" applyAlignment="1">
      <alignment horizontal="center" vertical="center" shrinkToFit="1"/>
    </xf>
    <xf numFmtId="0" fontId="35" fillId="0" borderId="0" xfId="42" applyFont="1" applyFill="1" applyAlignment="1">
      <alignment vertical="top"/>
    </xf>
    <xf numFmtId="0" fontId="12" fillId="0" borderId="0" xfId="42" applyFont="1" applyFill="1" applyAlignment="1">
      <alignment vertical="top"/>
    </xf>
    <xf numFmtId="0" fontId="6" fillId="0" borderId="0" xfId="42" applyFont="1" applyAlignment="1">
      <alignment horizontal="right" vertical="center"/>
    </xf>
    <xf numFmtId="0" fontId="10" fillId="0" borderId="0" xfId="42" applyFont="1" applyFill="1" applyBorder="1" applyAlignment="1">
      <alignment vertical="center" wrapText="1"/>
    </xf>
    <xf numFmtId="49" fontId="8" fillId="0" borderId="0" xfId="42" applyNumberFormat="1" applyFont="1" applyFill="1" applyBorder="1" applyAlignment="1">
      <alignment vertical="center"/>
    </xf>
    <xf numFmtId="49" fontId="32" fillId="0" borderId="0" xfId="42" applyNumberFormat="1" applyFont="1" applyFill="1" applyBorder="1" applyAlignment="1">
      <alignment vertical="center"/>
    </xf>
    <xf numFmtId="49" fontId="32" fillId="0" borderId="0" xfId="42" applyNumberFormat="1" applyFont="1" applyFill="1" applyBorder="1" applyAlignment="1"/>
    <xf numFmtId="49" fontId="11" fillId="0" borderId="0" xfId="42" applyNumberFormat="1" applyFont="1" applyFill="1" applyBorder="1" applyAlignment="1">
      <alignment vertical="center"/>
    </xf>
    <xf numFmtId="0" fontId="39" fillId="0" borderId="0" xfId="51" applyFont="1" applyFill="1" applyBorder="1" applyAlignment="1">
      <alignment vertical="center"/>
    </xf>
    <xf numFmtId="0" fontId="10" fillId="0" borderId="0" xfId="51" applyFont="1" applyFill="1" applyBorder="1" applyAlignment="1">
      <alignment vertical="top" wrapText="1"/>
    </xf>
    <xf numFmtId="0" fontId="8" fillId="0" borderId="0" xfId="51" applyFont="1" applyFill="1" applyBorder="1" applyAlignment="1">
      <alignment vertical="top" wrapText="1"/>
    </xf>
    <xf numFmtId="0" fontId="46" fillId="0" borderId="0" xfId="51" applyFont="1" applyFill="1" applyBorder="1" applyAlignment="1">
      <alignment vertical="top"/>
    </xf>
    <xf numFmtId="0" fontId="11" fillId="0" borderId="0" xfId="51" applyFont="1" applyFill="1" applyBorder="1" applyAlignment="1">
      <alignment horizontal="center" vertical="center" shrinkToFit="1"/>
    </xf>
    <xf numFmtId="49" fontId="8" fillId="0" borderId="17" xfId="42" applyNumberFormat="1" applyFont="1" applyFill="1" applyBorder="1" applyAlignment="1">
      <alignment vertical="center"/>
    </xf>
    <xf numFmtId="0" fontId="11" fillId="0" borderId="0" xfId="51" applyFont="1" applyFill="1" applyBorder="1" applyAlignment="1">
      <alignment vertical="top"/>
    </xf>
    <xf numFmtId="0" fontId="32" fillId="0" borderId="0" xfId="42" applyFont="1" applyFill="1" applyBorder="1" applyAlignment="1">
      <alignment vertical="center" wrapText="1"/>
    </xf>
    <xf numFmtId="0" fontId="8" fillId="0" borderId="0" xfId="51" applyNumberFormat="1" applyFont="1" applyFill="1" applyBorder="1" applyAlignment="1">
      <alignment horizontal="center" vertical="center"/>
    </xf>
    <xf numFmtId="0" fontId="8" fillId="0" borderId="0" xfId="51" applyFont="1" applyFill="1" applyBorder="1" applyAlignment="1">
      <alignment horizontal="center" vertical="center" shrinkToFit="1"/>
    </xf>
    <xf numFmtId="0" fontId="31" fillId="0" borderId="0" xfId="42" applyFont="1" applyFill="1" applyBorder="1" applyAlignment="1">
      <alignment vertical="center" wrapText="1"/>
    </xf>
    <xf numFmtId="0" fontId="6" fillId="0" borderId="119" xfId="42" applyFont="1" applyFill="1" applyBorder="1">
      <alignment vertical="center"/>
    </xf>
    <xf numFmtId="0" fontId="6" fillId="0" borderId="27" xfId="42" applyFont="1" applyFill="1" applyBorder="1">
      <alignment vertical="center"/>
    </xf>
    <xf numFmtId="0" fontId="6" fillId="0" borderId="18" xfId="42" applyFont="1" applyFill="1" applyBorder="1" applyAlignment="1">
      <alignment vertical="center"/>
    </xf>
    <xf numFmtId="0" fontId="6" fillId="0" borderId="76" xfId="42" applyFont="1" applyFill="1" applyBorder="1">
      <alignment vertical="center"/>
    </xf>
    <xf numFmtId="0" fontId="39" fillId="0" borderId="0" xfId="42" applyFont="1" applyFill="1" applyAlignment="1">
      <alignment horizontal="right" vertical="center"/>
    </xf>
    <xf numFmtId="0" fontId="39" fillId="0" borderId="0" xfId="51" applyFont="1" applyFill="1" applyAlignment="1">
      <alignment horizontal="right" vertical="center"/>
    </xf>
    <xf numFmtId="0" fontId="39" fillId="0" borderId="0" xfId="42" applyFont="1" applyAlignment="1">
      <alignment horizontal="right" vertical="center"/>
    </xf>
    <xf numFmtId="0" fontId="39" fillId="0" borderId="0" xfId="42" applyFont="1" applyFill="1" applyBorder="1">
      <alignment vertical="center"/>
    </xf>
    <xf numFmtId="0" fontId="48" fillId="0" borderId="0" xfId="42" applyFont="1" applyFill="1" applyBorder="1" applyAlignment="1">
      <alignment vertical="center"/>
    </xf>
    <xf numFmtId="0" fontId="6" fillId="0" borderId="0" xfId="42" applyFont="1" applyFill="1" applyBorder="1" applyAlignment="1">
      <alignment horizontal="center" vertical="center"/>
    </xf>
    <xf numFmtId="0" fontId="6" fillId="0" borderId="0" xfId="42" applyFont="1" applyFill="1" applyBorder="1" applyAlignment="1">
      <alignment horizontal="left" vertical="center" wrapText="1"/>
    </xf>
    <xf numFmtId="0" fontId="30" fillId="0" borderId="0" xfId="42" applyFont="1" applyFill="1" applyBorder="1" applyAlignment="1">
      <alignment horizontal="center" vertical="center"/>
    </xf>
    <xf numFmtId="0" fontId="39" fillId="0" borderId="0" xfId="42" applyFont="1" applyFill="1" applyBorder="1" applyAlignment="1">
      <alignment horizontal="center" vertical="center"/>
    </xf>
    <xf numFmtId="0" fontId="32" fillId="0" borderId="0" xfId="42" applyFont="1" applyFill="1" applyBorder="1" applyAlignment="1">
      <alignment horizontal="center" vertical="center" wrapText="1"/>
    </xf>
    <xf numFmtId="49" fontId="32" fillId="0" borderId="0" xfId="42" applyNumberFormat="1" applyFont="1" applyFill="1" applyBorder="1" applyAlignment="1">
      <alignment horizontal="center" vertical="center"/>
    </xf>
    <xf numFmtId="0" fontId="31" fillId="0" borderId="0" xfId="42" applyFont="1" applyFill="1" applyBorder="1" applyAlignment="1">
      <alignment horizontal="center" wrapText="1"/>
    </xf>
    <xf numFmtId="0" fontId="8" fillId="0" borderId="0" xfId="42" applyFont="1" applyFill="1" applyBorder="1" applyAlignment="1">
      <alignment vertical="center"/>
    </xf>
    <xf numFmtId="0" fontId="39" fillId="0" borderId="0" xfId="42" applyFont="1" applyBorder="1" applyAlignment="1">
      <alignment vertical="center"/>
    </xf>
    <xf numFmtId="0" fontId="36" fillId="0" borderId="0" xfId="42" applyFont="1" applyBorder="1" applyAlignment="1">
      <alignment horizontal="center" vertical="center"/>
    </xf>
    <xf numFmtId="0" fontId="6" fillId="0" borderId="0" xfId="42" applyFont="1" applyBorder="1" applyAlignment="1">
      <alignment vertical="center"/>
    </xf>
    <xf numFmtId="0" fontId="6" fillId="0" borderId="0" xfId="42" applyFont="1" applyFill="1" applyBorder="1" applyAlignment="1">
      <alignment horizontal="center" vertical="center" textRotation="255"/>
    </xf>
    <xf numFmtId="0" fontId="41" fillId="0" borderId="0" xfId="42" applyFont="1" applyFill="1" applyBorder="1" applyAlignment="1">
      <alignment horizontal="center" vertical="center" wrapText="1"/>
    </xf>
    <xf numFmtId="0" fontId="35" fillId="0" borderId="0" xfId="42" applyFont="1" applyFill="1" applyBorder="1" applyAlignment="1">
      <alignment horizontal="center" vertical="center" wrapText="1"/>
    </xf>
    <xf numFmtId="178" fontId="9" fillId="0" borderId="0" xfId="42" applyNumberFormat="1" applyFont="1" applyFill="1" applyBorder="1" applyAlignment="1">
      <alignment horizontal="center" vertical="center" wrapText="1"/>
    </xf>
    <xf numFmtId="0" fontId="30" fillId="0" borderId="0" xfId="42" applyFont="1" applyFill="1" applyBorder="1" applyAlignment="1">
      <alignment wrapText="1"/>
    </xf>
    <xf numFmtId="0" fontId="32" fillId="0" borderId="0" xfId="42" applyFont="1" applyFill="1" applyBorder="1" applyAlignment="1">
      <alignment horizontal="center" vertical="center" textRotation="255" shrinkToFit="1"/>
    </xf>
    <xf numFmtId="0" fontId="32" fillId="0" borderId="0" xfId="42" applyFont="1" applyFill="1">
      <alignment vertical="center"/>
    </xf>
    <xf numFmtId="0" fontId="30" fillId="0" borderId="0" xfId="42" applyFont="1" applyFill="1" applyBorder="1" applyAlignment="1">
      <alignment horizontal="center" wrapText="1"/>
    </xf>
    <xf numFmtId="0" fontId="30" fillId="0" borderId="0" xfId="42" applyFont="1" applyFill="1" applyBorder="1" applyAlignment="1">
      <alignment horizontal="left" wrapText="1"/>
    </xf>
    <xf numFmtId="0" fontId="32" fillId="0" borderId="0" xfId="42" applyFont="1" applyFill="1" applyBorder="1" applyAlignment="1">
      <alignment horizontal="center" vertical="center"/>
    </xf>
    <xf numFmtId="0" fontId="32" fillId="0" borderId="0" xfId="42" applyFont="1" applyFill="1" applyBorder="1" applyAlignment="1">
      <alignment horizontal="right" vertical="center"/>
    </xf>
    <xf numFmtId="0" fontId="32" fillId="0" borderId="0" xfId="42" applyFont="1" applyFill="1" applyBorder="1">
      <alignment vertical="center"/>
    </xf>
    <xf numFmtId="0" fontId="32" fillId="0" borderId="0" xfId="51" applyFont="1" applyFill="1" applyBorder="1">
      <alignment vertical="center"/>
    </xf>
    <xf numFmtId="0" fontId="32" fillId="0" borderId="0" xfId="51" applyFont="1" applyFill="1">
      <alignment vertical="center"/>
    </xf>
    <xf numFmtId="0" fontId="32" fillId="0" borderId="78" xfId="42" applyFont="1" applyFill="1" applyBorder="1" applyAlignment="1">
      <alignment vertical="center" textRotation="255" shrinkToFit="1"/>
    </xf>
    <xf numFmtId="0" fontId="32" fillId="0" borderId="18" xfId="42" applyFont="1" applyFill="1" applyBorder="1">
      <alignment vertical="center"/>
    </xf>
    <xf numFmtId="0" fontId="32" fillId="0" borderId="119" xfId="42" applyFont="1" applyFill="1" applyBorder="1">
      <alignment vertical="center"/>
    </xf>
    <xf numFmtId="0" fontId="32" fillId="0" borderId="78" xfId="42" applyFont="1" applyFill="1" applyBorder="1">
      <alignment vertical="center"/>
    </xf>
    <xf numFmtId="0" fontId="32" fillId="0" borderId="27" xfId="42" applyFont="1" applyFill="1" applyBorder="1">
      <alignment vertical="center"/>
    </xf>
    <xf numFmtId="0" fontId="32" fillId="0" borderId="18" xfId="42" applyFont="1" applyFill="1" applyBorder="1" applyAlignment="1">
      <alignment vertical="center"/>
    </xf>
    <xf numFmtId="0" fontId="32" fillId="0" borderId="76" xfId="42" applyFont="1" applyFill="1" applyBorder="1">
      <alignment vertical="center"/>
    </xf>
    <xf numFmtId="0" fontId="32" fillId="0" borderId="0" xfId="42" applyFont="1" applyFill="1" applyBorder="1" applyAlignment="1">
      <alignment vertical="center" textRotation="255"/>
    </xf>
    <xf numFmtId="0" fontId="32" fillId="0" borderId="0" xfId="51" applyFont="1" applyFill="1" applyAlignment="1">
      <alignment vertical="center"/>
    </xf>
    <xf numFmtId="0" fontId="32" fillId="0" borderId="0" xfId="42" applyFont="1" applyFill="1" applyBorder="1" applyAlignment="1">
      <alignment wrapText="1"/>
    </xf>
    <xf numFmtId="0" fontId="32" fillId="0" borderId="0" xfId="42" applyFont="1">
      <alignment vertical="center"/>
    </xf>
    <xf numFmtId="0" fontId="32" fillId="0" borderId="0" xfId="42" applyFont="1" applyBorder="1">
      <alignment vertical="center"/>
    </xf>
    <xf numFmtId="0" fontId="32" fillId="0" borderId="17" xfId="51" applyFont="1" applyFill="1" applyBorder="1">
      <alignment vertical="center"/>
    </xf>
    <xf numFmtId="0" fontId="32" fillId="0" borderId="18" xfId="51" applyFont="1" applyFill="1" applyBorder="1">
      <alignment vertical="center"/>
    </xf>
    <xf numFmtId="0" fontId="6" fillId="0" borderId="0" xfId="51" applyFont="1" applyFill="1" applyBorder="1" applyAlignment="1">
      <alignment vertical="top"/>
    </xf>
    <xf numFmtId="0" fontId="49" fillId="0" borderId="0" xfId="42" applyFont="1" applyFill="1" applyBorder="1">
      <alignment vertical="center"/>
    </xf>
    <xf numFmtId="0" fontId="49" fillId="0" borderId="0" xfId="42" applyFont="1" applyFill="1" applyBorder="1" applyAlignment="1">
      <alignment vertical="center"/>
    </xf>
    <xf numFmtId="0" fontId="49" fillId="0" borderId="0" xfId="42" applyFont="1" applyFill="1" applyBorder="1" applyAlignment="1">
      <alignment horizontal="center" vertical="center"/>
    </xf>
    <xf numFmtId="0" fontId="36" fillId="0" borderId="0" xfId="42" applyFont="1" applyFill="1" applyAlignment="1">
      <alignment vertical="center"/>
    </xf>
    <xf numFmtId="0" fontId="49" fillId="0" borderId="0" xfId="42" applyFont="1" applyFill="1" applyAlignment="1">
      <alignment horizontal="center" vertical="center"/>
    </xf>
    <xf numFmtId="0" fontId="51" fillId="0" borderId="0" xfId="51" applyFont="1" applyFill="1">
      <alignment vertical="center"/>
    </xf>
    <xf numFmtId="49" fontId="32" fillId="0" borderId="0" xfId="51" applyNumberFormat="1" applyFont="1" applyFill="1" applyBorder="1" applyAlignment="1">
      <alignment horizontal="right"/>
    </xf>
    <xf numFmtId="0" fontId="37" fillId="0" borderId="0" xfId="42" applyFont="1" applyBorder="1" applyAlignment="1">
      <alignment horizontal="left" vertical="center" wrapText="1"/>
    </xf>
    <xf numFmtId="0" fontId="37" fillId="0" borderId="0" xfId="42" applyFont="1" applyFill="1" applyBorder="1" applyAlignment="1">
      <alignment horizontal="left" vertical="center" wrapText="1"/>
    </xf>
    <xf numFmtId="0" fontId="39" fillId="0" borderId="0" xfId="42" applyFont="1" applyBorder="1" applyAlignment="1">
      <alignment horizontal="center" vertical="center"/>
    </xf>
    <xf numFmtId="0" fontId="6" fillId="0" borderId="0" xfId="42" applyFont="1" applyBorder="1" applyAlignment="1">
      <alignment horizontal="left" vertical="center"/>
    </xf>
    <xf numFmtId="0" fontId="6" fillId="0" borderId="13" xfId="42" applyFont="1" applyBorder="1" applyAlignment="1">
      <alignment horizontal="left" vertical="center"/>
    </xf>
    <xf numFmtId="0" fontId="36" fillId="0" borderId="0" xfId="51" quotePrefix="1" applyFont="1" applyFill="1" applyAlignment="1">
      <alignment horizontal="left" vertical="center"/>
    </xf>
    <xf numFmtId="0" fontId="6" fillId="0" borderId="0" xfId="42" applyFont="1" applyBorder="1" applyAlignment="1">
      <alignment horizontal="center" vertical="center"/>
    </xf>
    <xf numFmtId="0" fontId="6" fillId="0" borderId="0" xfId="42" applyFont="1" applyBorder="1" applyAlignment="1">
      <alignment vertical="center"/>
    </xf>
    <xf numFmtId="0" fontId="31" fillId="0" borderId="0" xfId="42" applyFont="1" applyFill="1" applyBorder="1" applyAlignment="1">
      <alignment horizontal="left" vertical="center"/>
    </xf>
    <xf numFmtId="0" fontId="36" fillId="0" borderId="0" xfId="51" quotePrefix="1" applyFont="1" applyFill="1" applyBorder="1" applyAlignment="1">
      <alignment horizontal="left" vertical="center"/>
    </xf>
    <xf numFmtId="49" fontId="32" fillId="0" borderId="0" xfId="51" applyNumberFormat="1" applyFont="1" applyFill="1" applyBorder="1" applyAlignment="1"/>
    <xf numFmtId="179" fontId="6" fillId="0" borderId="0" xfId="42" applyNumberFormat="1" applyFont="1" applyBorder="1" applyAlignment="1">
      <alignment horizontal="left" vertical="center"/>
    </xf>
    <xf numFmtId="0" fontId="39" fillId="0" borderId="0" xfId="42" applyFont="1">
      <alignment vertical="center"/>
    </xf>
    <xf numFmtId="0" fontId="6" fillId="0" borderId="74" xfId="42" applyFont="1" applyFill="1" applyBorder="1" applyAlignment="1">
      <alignment horizontal="right" vertical="center"/>
    </xf>
    <xf numFmtId="0" fontId="6" fillId="26" borderId="21" xfId="42" applyFont="1" applyFill="1" applyBorder="1" applyAlignment="1">
      <alignment horizontal="right" vertical="center"/>
    </xf>
    <xf numFmtId="0" fontId="6" fillId="26" borderId="0" xfId="42" applyFont="1" applyFill="1" applyBorder="1" applyAlignment="1">
      <alignment horizontal="right" vertical="center"/>
    </xf>
    <xf numFmtId="0" fontId="6" fillId="26" borderId="0" xfId="42" applyFont="1" applyFill="1" applyBorder="1">
      <alignment vertical="center"/>
    </xf>
    <xf numFmtId="0" fontId="6" fillId="26" borderId="0" xfId="42" applyFont="1" applyFill="1" applyBorder="1" applyAlignment="1">
      <alignment vertical="center"/>
    </xf>
    <xf numFmtId="0" fontId="6" fillId="26" borderId="22" xfId="42" applyFont="1" applyFill="1" applyBorder="1" applyAlignment="1">
      <alignment vertical="center"/>
    </xf>
    <xf numFmtId="0" fontId="6" fillId="26" borderId="32" xfId="42" applyFont="1" applyFill="1" applyBorder="1" applyAlignment="1">
      <alignment horizontal="right" vertical="center"/>
    </xf>
    <xf numFmtId="0" fontId="6" fillId="26" borderId="11" xfId="42" applyFont="1" applyFill="1" applyBorder="1" applyAlignment="1">
      <alignment horizontal="right" vertical="center"/>
    </xf>
    <xf numFmtId="0" fontId="6" fillId="26" borderId="11" xfId="42" applyFont="1" applyFill="1" applyBorder="1">
      <alignment vertical="center"/>
    </xf>
    <xf numFmtId="0" fontId="6" fillId="26" borderId="11" xfId="42" applyFont="1" applyFill="1" applyBorder="1" applyAlignment="1">
      <alignment vertical="center"/>
    </xf>
    <xf numFmtId="0" fontId="6" fillId="26" borderId="43" xfId="42" applyFont="1" applyFill="1" applyBorder="1" applyAlignment="1">
      <alignment vertical="center"/>
    </xf>
    <xf numFmtId="0" fontId="39" fillId="0" borderId="0" xfId="42" applyFont="1" applyBorder="1" applyAlignment="1">
      <alignment horizontal="right" vertical="center"/>
    </xf>
    <xf numFmtId="0" fontId="6" fillId="0" borderId="0" xfId="42" applyFont="1" applyAlignment="1">
      <alignment horizontal="center" vertical="center"/>
    </xf>
    <xf numFmtId="0" fontId="39" fillId="0" borderId="0" xfId="42" applyFont="1" applyBorder="1" applyAlignment="1">
      <alignment horizontal="left" vertical="center"/>
    </xf>
    <xf numFmtId="0" fontId="6" fillId="0" borderId="0" xfId="42" applyFont="1" applyAlignment="1">
      <alignment horizontal="left" vertical="center"/>
    </xf>
    <xf numFmtId="0" fontId="39" fillId="0" borderId="0" xfId="42" applyFont="1" applyAlignment="1">
      <alignment horizontal="center" vertical="center"/>
    </xf>
    <xf numFmtId="0" fontId="6" fillId="0" borderId="0" xfId="42" applyFont="1" applyAlignment="1">
      <alignment horizontal="right" vertical="center"/>
    </xf>
    <xf numFmtId="0" fontId="10" fillId="0" borderId="0" xfId="42" applyFont="1" applyAlignment="1">
      <alignment vertical="center"/>
    </xf>
    <xf numFmtId="0" fontId="6" fillId="0" borderId="75" xfId="42" applyFont="1" applyBorder="1" applyAlignment="1">
      <alignment vertical="center" wrapText="1"/>
    </xf>
    <xf numFmtId="0" fontId="44" fillId="0" borderId="0" xfId="42" applyFont="1" applyBorder="1" applyAlignment="1">
      <alignment vertical="center" wrapText="1"/>
    </xf>
    <xf numFmtId="0" fontId="39" fillId="0" borderId="0" xfId="42" applyFont="1" applyBorder="1" applyAlignment="1">
      <alignment horizontal="center" vertical="center"/>
    </xf>
    <xf numFmtId="0" fontId="6" fillId="0" borderId="0" xfId="42" applyFont="1" applyBorder="1" applyAlignment="1">
      <alignment horizontal="left" vertical="center"/>
    </xf>
    <xf numFmtId="0" fontId="6" fillId="0" borderId="0" xfId="42" applyFont="1" applyAlignment="1">
      <alignment horizontal="left" vertical="center"/>
    </xf>
    <xf numFmtId="0" fontId="6" fillId="0" borderId="0" xfId="42" applyFont="1" applyAlignment="1">
      <alignment horizontal="right" vertical="center"/>
    </xf>
    <xf numFmtId="0" fontId="6" fillId="0" borderId="0" xfId="42" applyFont="1" applyFill="1" applyBorder="1" applyAlignment="1">
      <alignment horizontal="left" vertical="center" wrapText="1"/>
    </xf>
    <xf numFmtId="0" fontId="35" fillId="0" borderId="0" xfId="51" applyFont="1" applyFill="1" applyBorder="1" applyAlignment="1">
      <alignment horizontal="center" vertical="center"/>
    </xf>
    <xf numFmtId="0" fontId="35" fillId="0" borderId="0" xfId="51" applyFont="1" applyFill="1" applyBorder="1" applyAlignment="1">
      <alignment horizontal="left" vertical="center"/>
    </xf>
    <xf numFmtId="0" fontId="36" fillId="0" borderId="0" xfId="51" quotePrefix="1" applyFont="1" applyFill="1" applyBorder="1" applyAlignment="1">
      <alignment horizontal="left" vertical="center"/>
    </xf>
    <xf numFmtId="14" fontId="9" fillId="31" borderId="0" xfId="42" applyNumberFormat="1" applyFont="1" applyFill="1" applyBorder="1" applyAlignment="1">
      <alignment horizontal="center" vertical="center" wrapText="1"/>
    </xf>
    <xf numFmtId="14" fontId="9" fillId="31" borderId="0" xfId="42" applyNumberFormat="1" applyFont="1" applyFill="1" applyBorder="1" applyAlignment="1">
      <alignment horizontal="left" vertical="center" wrapText="1"/>
    </xf>
    <xf numFmtId="0" fontId="32" fillId="0" borderId="0" xfId="42" applyFont="1" applyBorder="1" applyAlignment="1">
      <alignment vertical="top" wrapText="1"/>
    </xf>
    <xf numFmtId="0" fontId="32" fillId="0" borderId="0" xfId="42" applyFont="1" applyBorder="1" applyAlignment="1">
      <alignment horizontal="center" vertical="top" wrapText="1"/>
    </xf>
    <xf numFmtId="0" fontId="32" fillId="0" borderId="0" xfId="42" applyFont="1" applyBorder="1" applyAlignment="1">
      <alignment horizontal="left" vertical="center" wrapText="1"/>
    </xf>
    <xf numFmtId="0" fontId="32" fillId="0" borderId="0" xfId="42" applyFont="1" applyBorder="1" applyAlignment="1">
      <alignment vertical="center" wrapText="1"/>
    </xf>
    <xf numFmtId="0" fontId="32" fillId="0" borderId="0" xfId="0" applyFont="1" applyFill="1" applyBorder="1" applyAlignment="1">
      <alignment vertical="top" wrapText="1"/>
    </xf>
    <xf numFmtId="0" fontId="32" fillId="0" borderId="34" xfId="42" applyFont="1" applyBorder="1" applyAlignment="1">
      <alignment vertical="top" wrapText="1"/>
    </xf>
    <xf numFmtId="0" fontId="32" fillId="0" borderId="15" xfId="42" applyFont="1" applyBorder="1" applyAlignment="1">
      <alignment vertical="top" wrapText="1"/>
    </xf>
    <xf numFmtId="0" fontId="32" fillId="0" borderId="21" xfId="42" applyFont="1" applyBorder="1" applyAlignment="1">
      <alignment vertical="top" wrapText="1"/>
    </xf>
    <xf numFmtId="0" fontId="32" fillId="0" borderId="35" xfId="42" applyFont="1" applyBorder="1" applyAlignment="1">
      <alignment vertical="top" wrapText="1"/>
    </xf>
    <xf numFmtId="0" fontId="32" fillId="0" borderId="0" xfId="51" applyNumberFormat="1" applyFont="1" applyFill="1" applyBorder="1" applyAlignment="1">
      <alignment vertical="center"/>
    </xf>
    <xf numFmtId="0" fontId="6" fillId="0" borderId="21" xfId="42" applyFont="1" applyBorder="1" applyAlignment="1">
      <alignment horizontal="left" vertical="center"/>
    </xf>
    <xf numFmtId="0" fontId="6" fillId="0" borderId="22" xfId="42" applyFont="1" applyBorder="1">
      <alignment vertical="center"/>
    </xf>
    <xf numFmtId="0" fontId="36" fillId="0" borderId="21" xfId="51" quotePrefix="1" applyFont="1" applyFill="1" applyBorder="1" applyAlignment="1">
      <alignment horizontal="left" vertical="center"/>
    </xf>
    <xf numFmtId="0" fontId="6" fillId="0" borderId="32" xfId="42" applyFont="1" applyBorder="1" applyAlignment="1">
      <alignment vertical="center"/>
    </xf>
    <xf numFmtId="0" fontId="6" fillId="0" borderId="11" xfId="42" applyFont="1" applyBorder="1" applyAlignment="1">
      <alignment vertical="center"/>
    </xf>
    <xf numFmtId="0" fontId="39" fillId="0" borderId="11" xfId="42" applyFont="1" applyBorder="1" applyAlignment="1">
      <alignment horizontal="center" vertical="center"/>
    </xf>
    <xf numFmtId="0" fontId="36" fillId="0" borderId="22" xfId="51" quotePrefix="1" applyFont="1" applyFill="1" applyBorder="1" applyAlignment="1">
      <alignment horizontal="left" vertical="center"/>
    </xf>
    <xf numFmtId="0" fontId="32" fillId="0" borderId="22" xfId="42" applyFont="1" applyBorder="1" applyAlignment="1">
      <alignment vertical="center" wrapText="1"/>
    </xf>
    <xf numFmtId="0" fontId="32" fillId="0" borderId="131" xfId="42" applyFont="1" applyBorder="1" applyAlignment="1">
      <alignment vertical="top" wrapText="1"/>
    </xf>
    <xf numFmtId="0" fontId="32" fillId="0" borderId="132" xfId="42" applyFont="1" applyBorder="1" applyAlignment="1">
      <alignment vertical="top" wrapText="1"/>
    </xf>
    <xf numFmtId="0" fontId="32" fillId="0" borderId="133" xfId="42" applyFont="1" applyBorder="1" applyAlignment="1">
      <alignment vertical="top" wrapText="1"/>
    </xf>
    <xf numFmtId="0" fontId="32" fillId="0" borderId="134" xfId="42" applyFont="1" applyBorder="1" applyAlignment="1">
      <alignment vertical="top" wrapText="1"/>
    </xf>
    <xf numFmtId="0" fontId="32" fillId="0" borderId="135" xfId="42" applyFont="1" applyBorder="1" applyAlignment="1">
      <alignment vertical="center" wrapText="1"/>
    </xf>
    <xf numFmtId="0" fontId="6" fillId="0" borderId="134" xfId="42" applyFont="1" applyBorder="1" applyAlignment="1">
      <alignment horizontal="left" vertical="center"/>
    </xf>
    <xf numFmtId="0" fontId="6" fillId="0" borderId="135" xfId="42" applyFont="1" applyBorder="1">
      <alignment vertical="center"/>
    </xf>
    <xf numFmtId="0" fontId="32" fillId="0" borderId="136" xfId="42" applyFont="1" applyBorder="1" applyAlignment="1">
      <alignment vertical="top" wrapText="1"/>
    </xf>
    <xf numFmtId="0" fontId="6" fillId="0" borderId="136" xfId="42" applyFont="1" applyBorder="1">
      <alignment vertical="center"/>
    </xf>
    <xf numFmtId="0" fontId="6" fillId="0" borderId="138" xfId="42" applyFont="1" applyBorder="1">
      <alignment vertical="center"/>
    </xf>
    <xf numFmtId="0" fontId="47" fillId="0" borderId="139" xfId="0" applyFont="1" applyFill="1" applyBorder="1" applyAlignment="1">
      <alignment vertical="top" wrapText="1"/>
    </xf>
    <xf numFmtId="0" fontId="32" fillId="0" borderId="139" xfId="51" applyNumberFormat="1" applyFont="1" applyFill="1" applyBorder="1" applyAlignment="1">
      <alignment vertical="center"/>
    </xf>
    <xf numFmtId="0" fontId="32" fillId="0" borderId="140" xfId="51" applyNumberFormat="1" applyFont="1" applyFill="1" applyBorder="1" applyAlignment="1">
      <alignment vertical="center"/>
    </xf>
    <xf numFmtId="0" fontId="32" fillId="0" borderId="142" xfId="42" applyFont="1" applyBorder="1" applyAlignment="1">
      <alignment vertical="top" wrapText="1"/>
    </xf>
    <xf numFmtId="0" fontId="32" fillId="0" borderId="141" xfId="42" applyFont="1" applyBorder="1" applyAlignment="1">
      <alignment vertical="top" wrapText="1"/>
    </xf>
    <xf numFmtId="0" fontId="6" fillId="0" borderId="0" xfId="42" applyFont="1" applyBorder="1" applyAlignment="1">
      <alignment vertical="top"/>
    </xf>
    <xf numFmtId="0" fontId="39" fillId="0" borderId="0" xfId="42" applyFont="1" applyFill="1" applyBorder="1" applyAlignment="1">
      <alignment vertical="center" textRotation="255"/>
    </xf>
    <xf numFmtId="49" fontId="35" fillId="35" borderId="0" xfId="42" applyNumberFormat="1" applyFont="1" applyFill="1" applyBorder="1" applyAlignment="1">
      <alignment vertical="center"/>
    </xf>
    <xf numFmtId="49" fontId="35" fillId="35" borderId="10" xfId="42" applyNumberFormat="1" applyFont="1" applyFill="1" applyBorder="1" applyAlignment="1">
      <alignment vertical="center"/>
    </xf>
    <xf numFmtId="49" fontId="32" fillId="0" borderId="19" xfId="42" applyNumberFormat="1" applyFont="1" applyFill="1" applyBorder="1" applyAlignment="1">
      <alignment horizontal="center" vertical="center"/>
    </xf>
    <xf numFmtId="49" fontId="32" fillId="0" borderId="19" xfId="42" applyNumberFormat="1" applyFont="1" applyFill="1" applyBorder="1" applyAlignment="1"/>
    <xf numFmtId="49" fontId="36" fillId="35" borderId="24" xfId="42" applyNumberFormat="1" applyFont="1" applyFill="1" applyBorder="1" applyAlignment="1">
      <alignment vertical="center"/>
    </xf>
    <xf numFmtId="49" fontId="8" fillId="0" borderId="144" xfId="42" applyNumberFormat="1" applyFont="1" applyFill="1" applyBorder="1" applyAlignment="1">
      <alignment vertical="center"/>
    </xf>
    <xf numFmtId="49" fontId="8" fillId="0" borderId="143" xfId="42" applyNumberFormat="1" applyFont="1" applyFill="1" applyBorder="1" applyAlignment="1">
      <alignment vertical="center"/>
    </xf>
    <xf numFmtId="49" fontId="12" fillId="0" borderId="143" xfId="42" applyNumberFormat="1" applyFont="1" applyFill="1" applyBorder="1" applyAlignment="1">
      <alignment horizontal="center" vertical="center"/>
    </xf>
    <xf numFmtId="49" fontId="12" fillId="0" borderId="143" xfId="42" applyNumberFormat="1" applyFont="1" applyFill="1" applyBorder="1" applyAlignment="1">
      <alignment horizontal="right" vertical="center"/>
    </xf>
    <xf numFmtId="49" fontId="12" fillId="0" borderId="42" xfId="42" applyNumberFormat="1" applyFont="1" applyFill="1" applyBorder="1" applyAlignment="1">
      <alignment horizontal="center" vertical="center"/>
    </xf>
    <xf numFmtId="49" fontId="8" fillId="0" borderId="13" xfId="42" applyNumberFormat="1" applyFont="1" applyFill="1" applyBorder="1" applyAlignment="1">
      <alignment vertical="center"/>
    </xf>
    <xf numFmtId="49" fontId="8" fillId="0" borderId="148" xfId="42" applyNumberFormat="1" applyFont="1" applyFill="1" applyBorder="1" applyAlignment="1">
      <alignment vertical="center"/>
    </xf>
    <xf numFmtId="49" fontId="8" fillId="0" borderId="19" xfId="42" applyNumberFormat="1" applyFont="1" applyFill="1" applyBorder="1" applyAlignment="1">
      <alignment vertical="center"/>
    </xf>
    <xf numFmtId="49" fontId="11" fillId="0" borderId="19" xfId="42" applyNumberFormat="1" applyFont="1" applyFill="1" applyBorder="1" applyAlignment="1">
      <alignment vertical="center"/>
    </xf>
    <xf numFmtId="49" fontId="11" fillId="0" borderId="23" xfId="42" applyNumberFormat="1" applyFont="1" applyFill="1" applyBorder="1" applyAlignment="1">
      <alignment vertical="center"/>
    </xf>
    <xf numFmtId="0" fontId="36" fillId="0" borderId="0" xfId="42" applyFont="1" applyBorder="1" applyAlignment="1">
      <alignment horizontal="center" vertical="center"/>
    </xf>
    <xf numFmtId="0" fontId="38" fillId="0" borderId="0" xfId="42" applyFont="1" applyBorder="1" applyAlignment="1">
      <alignment horizontal="left" vertical="top" wrapText="1"/>
    </xf>
    <xf numFmtId="0" fontId="36" fillId="0" borderId="0" xfId="51" quotePrefix="1" applyFont="1" applyFill="1" applyBorder="1" applyAlignment="1">
      <alignment horizontal="left" vertical="center"/>
    </xf>
    <xf numFmtId="0" fontId="36" fillId="0" borderId="0" xfId="51" quotePrefix="1" applyFont="1" applyFill="1" applyAlignment="1">
      <alignment horizontal="left" vertical="center"/>
    </xf>
    <xf numFmtId="0" fontId="0" fillId="0" borderId="0" xfId="42" applyFont="1" applyBorder="1" applyAlignment="1">
      <alignment vertical="center" wrapText="1"/>
    </xf>
    <xf numFmtId="0" fontId="0" fillId="0" borderId="0" xfId="42" applyFont="1" applyAlignment="1">
      <alignment vertical="center" wrapText="1"/>
    </xf>
    <xf numFmtId="0" fontId="6" fillId="0" borderId="0" xfId="42" applyFont="1" applyBorder="1" applyAlignment="1">
      <alignment vertical="center" wrapText="1"/>
    </xf>
    <xf numFmtId="0" fontId="0" fillId="0" borderId="0" xfId="42" applyFont="1" applyBorder="1" applyAlignment="1">
      <alignment vertical="center"/>
    </xf>
    <xf numFmtId="14" fontId="36" fillId="0" borderId="0" xfId="42" applyNumberFormat="1" applyFont="1" applyBorder="1" applyAlignment="1">
      <alignment vertical="center"/>
    </xf>
    <xf numFmtId="0" fontId="36" fillId="0" borderId="24" xfId="42" applyFont="1" applyBorder="1" applyAlignment="1">
      <alignment horizontal="center" vertical="center"/>
    </xf>
    <xf numFmtId="49" fontId="36" fillId="35" borderId="0" xfId="42" applyNumberFormat="1" applyFont="1" applyFill="1" applyBorder="1" applyAlignment="1">
      <alignment vertical="center"/>
    </xf>
    <xf numFmtId="0" fontId="36" fillId="0" borderId="0" xfId="51" quotePrefix="1" applyFont="1" applyFill="1" applyAlignment="1">
      <alignment horizontal="left" vertical="center"/>
    </xf>
    <xf numFmtId="0" fontId="54" fillId="0" borderId="25" xfId="42" applyFont="1" applyFill="1" applyBorder="1" applyAlignment="1">
      <alignment vertical="center"/>
    </xf>
    <xf numFmtId="0" fontId="54" fillId="0" borderId="13" xfId="42" applyFont="1" applyFill="1" applyBorder="1" applyAlignment="1">
      <alignment vertical="center"/>
    </xf>
    <xf numFmtId="0" fontId="54" fillId="0" borderId="23" xfId="42" applyFont="1" applyFill="1" applyBorder="1" applyAlignment="1">
      <alignment vertical="center"/>
    </xf>
    <xf numFmtId="0" fontId="9" fillId="0" borderId="0" xfId="42" applyFont="1" applyAlignment="1">
      <alignment vertical="top"/>
    </xf>
    <xf numFmtId="0" fontId="54" fillId="0" borderId="0" xfId="42" applyFont="1" applyFill="1" applyBorder="1" applyAlignment="1">
      <alignment vertical="center" shrinkToFit="1"/>
    </xf>
    <xf numFmtId="0" fontId="6" fillId="0" borderId="0" xfId="42" applyFont="1" applyBorder="1" applyAlignment="1">
      <alignment horizontal="left" vertical="center"/>
    </xf>
    <xf numFmtId="0" fontId="6" fillId="0" borderId="0" xfId="42" applyFont="1" applyAlignment="1">
      <alignment horizontal="right" vertical="center"/>
    </xf>
    <xf numFmtId="0" fontId="6" fillId="0" borderId="0" xfId="42" applyFont="1" applyBorder="1" applyAlignment="1">
      <alignment horizontal="center" vertical="center"/>
    </xf>
    <xf numFmtId="0" fontId="36" fillId="0" borderId="0" xfId="51" quotePrefix="1" applyFont="1" applyFill="1" applyBorder="1" applyAlignment="1">
      <alignment horizontal="left" vertical="center"/>
    </xf>
    <xf numFmtId="0" fontId="40" fillId="0" borderId="0" xfId="47" applyFont="1">
      <alignment vertical="center"/>
    </xf>
    <xf numFmtId="0" fontId="40" fillId="0" borderId="0" xfId="47" applyFont="1" applyFill="1">
      <alignment vertical="center"/>
    </xf>
    <xf numFmtId="0" fontId="57" fillId="0" borderId="0" xfId="47" applyFont="1" applyFill="1" applyAlignment="1">
      <alignment vertical="center"/>
    </xf>
    <xf numFmtId="0" fontId="31" fillId="0" borderId="0" xfId="42" applyFont="1" applyFill="1" applyBorder="1" applyAlignment="1">
      <alignment horizontal="left" vertical="center"/>
    </xf>
    <xf numFmtId="0" fontId="36" fillId="0" borderId="0" xfId="51" quotePrefix="1" applyFont="1" applyFill="1" applyBorder="1" applyAlignment="1">
      <alignment horizontal="left" vertical="center"/>
    </xf>
    <xf numFmtId="0" fontId="40" fillId="0" borderId="143" xfId="47" applyFont="1" applyBorder="1">
      <alignment vertical="center"/>
    </xf>
    <xf numFmtId="0" fontId="40" fillId="0" borderId="145" xfId="47" applyFont="1" applyBorder="1">
      <alignment vertical="center"/>
    </xf>
    <xf numFmtId="0" fontId="40" fillId="0" borderId="144" xfId="47" applyFont="1" applyBorder="1">
      <alignment vertical="center"/>
    </xf>
    <xf numFmtId="0" fontId="40" fillId="0" borderId="156" xfId="47" applyFont="1" applyBorder="1">
      <alignment vertical="center"/>
    </xf>
    <xf numFmtId="0" fontId="32" fillId="0" borderId="0" xfId="42" applyFont="1" applyFill="1" applyBorder="1" applyAlignment="1">
      <alignment vertical="center" shrinkToFit="1"/>
    </xf>
    <xf numFmtId="49" fontId="32" fillId="0" borderId="17" xfId="42" applyNumberFormat="1" applyFont="1" applyFill="1" applyBorder="1">
      <alignment vertical="center"/>
    </xf>
    <xf numFmtId="49" fontId="30" fillId="0" borderId="40" xfId="42" applyNumberFormat="1" applyFont="1" applyFill="1" applyBorder="1" applyAlignment="1">
      <alignment horizontal="center" vertical="center"/>
    </xf>
    <xf numFmtId="49" fontId="32" fillId="0" borderId="0" xfId="42" applyNumberFormat="1" applyFont="1" applyFill="1" applyBorder="1">
      <alignment vertical="center"/>
    </xf>
    <xf numFmtId="49" fontId="32" fillId="0" borderId="22" xfId="42" applyNumberFormat="1" applyFont="1" applyFill="1" applyBorder="1">
      <alignment vertical="center"/>
    </xf>
    <xf numFmtId="49" fontId="32" fillId="0" borderId="10" xfId="42" applyNumberFormat="1" applyFont="1" applyFill="1" applyBorder="1" applyAlignment="1">
      <alignment horizontal="center" vertical="center"/>
    </xf>
    <xf numFmtId="0" fontId="32" fillId="0" borderId="10" xfId="42" applyFont="1" applyFill="1" applyBorder="1" applyAlignment="1">
      <alignment horizontal="center" vertical="center"/>
    </xf>
    <xf numFmtId="0" fontId="32" fillId="0" borderId="10" xfId="42" applyFont="1" applyFill="1" applyBorder="1" applyAlignment="1">
      <alignment horizontal="center" vertical="center" shrinkToFit="1"/>
    </xf>
    <xf numFmtId="49" fontId="32" fillId="0" borderId="10" xfId="42" applyNumberFormat="1" applyFont="1" applyFill="1" applyBorder="1">
      <alignment vertical="center"/>
    </xf>
    <xf numFmtId="0" fontId="32" fillId="0" borderId="16" xfId="42" applyFont="1" applyFill="1" applyBorder="1" applyAlignment="1">
      <alignment horizontal="center" vertical="center" shrinkToFit="1"/>
    </xf>
    <xf numFmtId="49" fontId="32" fillId="0" borderId="20" xfId="42" applyNumberFormat="1" applyFont="1" applyFill="1" applyBorder="1">
      <alignment vertical="center"/>
    </xf>
    <xf numFmtId="49" fontId="30" fillId="0" borderId="10" xfId="42" applyNumberFormat="1" applyFont="1" applyFill="1" applyBorder="1" applyAlignment="1">
      <alignment horizontal="center" vertical="center"/>
    </xf>
    <xf numFmtId="49" fontId="32" fillId="0" borderId="159" xfId="42" applyNumberFormat="1" applyFont="1" applyFill="1" applyBorder="1">
      <alignment vertical="center"/>
    </xf>
    <xf numFmtId="0" fontId="32" fillId="0" borderId="10" xfId="42" applyFont="1" applyFill="1" applyBorder="1" applyAlignment="1">
      <alignment horizontal="right" vertical="center" shrinkToFit="1"/>
    </xf>
    <xf numFmtId="49" fontId="32" fillId="0" borderId="16" xfId="42" applyNumberFormat="1" applyFont="1" applyFill="1" applyBorder="1">
      <alignment vertical="center"/>
    </xf>
    <xf numFmtId="0" fontId="0" fillId="0" borderId="0" xfId="42" applyFont="1">
      <alignment vertical="center"/>
    </xf>
    <xf numFmtId="0" fontId="6" fillId="0" borderId="0" xfId="42" applyFont="1" applyFill="1" applyBorder="1" applyAlignment="1">
      <alignment horizontal="center" vertical="center"/>
    </xf>
    <xf numFmtId="0" fontId="6" fillId="0" borderId="0" xfId="42" applyFont="1" applyAlignment="1">
      <alignment horizontal="right" vertical="center"/>
    </xf>
    <xf numFmtId="0" fontId="31" fillId="0" borderId="0" xfId="42" applyFont="1" applyFill="1" applyBorder="1" applyAlignment="1">
      <alignment horizontal="left" wrapText="1"/>
    </xf>
    <xf numFmtId="0" fontId="31" fillId="0" borderId="0" xfId="42" applyFont="1" applyFill="1" applyBorder="1" applyAlignment="1">
      <alignment horizontal="left" vertical="center"/>
    </xf>
    <xf numFmtId="0" fontId="32" fillId="0" borderId="56" xfId="42" applyFont="1" applyFill="1" applyBorder="1" applyAlignment="1">
      <alignment horizontal="center" vertical="center"/>
    </xf>
    <xf numFmtId="0" fontId="39" fillId="0" borderId="0" xfId="42" applyFont="1" applyFill="1" applyBorder="1" applyAlignment="1">
      <alignment horizontal="center" vertical="center"/>
    </xf>
    <xf numFmtId="0" fontId="6" fillId="0" borderId="0" xfId="42" applyFont="1" applyFill="1" applyBorder="1" applyAlignment="1">
      <alignment horizontal="center" vertical="center" wrapText="1"/>
    </xf>
    <xf numFmtId="0" fontId="49" fillId="0" borderId="0" xfId="42" applyFont="1" applyFill="1" applyBorder="1" applyAlignment="1">
      <alignment horizontal="center" vertical="center"/>
    </xf>
    <xf numFmtId="0" fontId="32" fillId="0" borderId="0" xfId="42" applyFont="1" applyFill="1" applyBorder="1" applyAlignment="1">
      <alignment horizontal="center" vertical="center"/>
    </xf>
    <xf numFmtId="0" fontId="39" fillId="0" borderId="0" xfId="42" applyFont="1" applyFill="1" applyBorder="1" applyAlignment="1">
      <alignment horizontal="center" vertical="center"/>
    </xf>
    <xf numFmtId="0" fontId="30" fillId="0" borderId="0" xfId="42" applyFont="1" applyFill="1" applyBorder="1" applyAlignment="1">
      <alignment vertical="center"/>
    </xf>
    <xf numFmtId="0" fontId="6" fillId="0" borderId="19" xfId="42" applyFont="1" applyFill="1" applyBorder="1">
      <alignment vertical="center"/>
    </xf>
    <xf numFmtId="0" fontId="32" fillId="0" borderId="19" xfId="42" applyFont="1" applyFill="1" applyBorder="1">
      <alignment vertical="center"/>
    </xf>
    <xf numFmtId="0" fontId="61" fillId="0" borderId="0" xfId="42" applyFont="1" applyFill="1" applyBorder="1" applyAlignment="1">
      <alignment vertical="center"/>
    </xf>
    <xf numFmtId="0" fontId="39" fillId="0" borderId="0" xfId="51" applyFont="1" applyFill="1" applyBorder="1">
      <alignment vertical="center"/>
    </xf>
    <xf numFmtId="0" fontId="39" fillId="0" borderId="0" xfId="51" applyFont="1" applyFill="1">
      <alignment vertical="center"/>
    </xf>
    <xf numFmtId="0" fontId="39" fillId="0" borderId="27" xfId="42" applyFont="1" applyFill="1" applyBorder="1" applyAlignment="1">
      <alignment vertical="center"/>
    </xf>
    <xf numFmtId="0" fontId="39" fillId="0" borderId="0" xfId="42" applyFont="1" applyFill="1" applyAlignment="1">
      <alignment horizontal="center" vertical="center"/>
    </xf>
    <xf numFmtId="0" fontId="39" fillId="0" borderId="0" xfId="51" applyFont="1" applyFill="1" applyAlignment="1">
      <alignment vertical="center"/>
    </xf>
    <xf numFmtId="0" fontId="41" fillId="36" borderId="150" xfId="42" applyFont="1" applyFill="1" applyBorder="1" applyAlignment="1">
      <alignment horizontal="center" vertical="center" shrinkToFit="1"/>
    </xf>
    <xf numFmtId="0" fontId="41" fillId="36" borderId="151" xfId="42" applyFont="1" applyFill="1" applyBorder="1" applyAlignment="1">
      <alignment horizontal="center" vertical="center" shrinkToFit="1"/>
    </xf>
    <xf numFmtId="0" fontId="41" fillId="36" borderId="152" xfId="42" applyFont="1" applyFill="1" applyBorder="1" applyAlignment="1">
      <alignment horizontal="center" vertical="center" shrinkToFit="1"/>
    </xf>
    <xf numFmtId="0" fontId="0" fillId="0" borderId="12" xfId="42" applyFont="1" applyBorder="1" applyAlignment="1">
      <alignment horizontal="center" vertical="center"/>
    </xf>
    <xf numFmtId="0" fontId="6" fillId="0" borderId="25" xfId="42" applyFont="1" applyBorder="1" applyAlignment="1">
      <alignment horizontal="center" vertical="center"/>
    </xf>
    <xf numFmtId="0" fontId="6" fillId="0" borderId="27" xfId="42" applyFont="1" applyBorder="1" applyAlignment="1">
      <alignment horizontal="center" vertical="center"/>
    </xf>
    <xf numFmtId="0" fontId="6" fillId="0" borderId="13" xfId="42" applyFont="1" applyBorder="1" applyAlignment="1">
      <alignment horizontal="center" vertical="center"/>
    </xf>
    <xf numFmtId="0" fontId="6" fillId="0" borderId="63" xfId="42" applyFont="1" applyBorder="1" applyAlignment="1">
      <alignment horizontal="center" vertical="center"/>
    </xf>
    <xf numFmtId="0" fontId="6" fillId="0" borderId="23" xfId="42" applyFont="1" applyBorder="1" applyAlignment="1">
      <alignment horizontal="center" vertical="center"/>
    </xf>
    <xf numFmtId="0" fontId="0" fillId="0" borderId="12" xfId="42" applyFont="1" applyBorder="1" applyAlignment="1">
      <alignment horizontal="left" vertical="top" wrapText="1"/>
    </xf>
    <xf numFmtId="0" fontId="6" fillId="0" borderId="24" xfId="42" applyFont="1" applyBorder="1" applyAlignment="1">
      <alignment horizontal="left" vertical="top" wrapText="1"/>
    </xf>
    <xf numFmtId="0" fontId="6" fillId="0" borderId="25" xfId="42" applyFont="1" applyBorder="1" applyAlignment="1">
      <alignment horizontal="left" vertical="top" wrapText="1"/>
    </xf>
    <xf numFmtId="0" fontId="6" fillId="0" borderId="27" xfId="42" applyFont="1" applyBorder="1" applyAlignment="1">
      <alignment horizontal="left" vertical="top" wrapText="1"/>
    </xf>
    <xf numFmtId="0" fontId="6" fillId="0" borderId="0" xfId="42" applyFont="1" applyBorder="1" applyAlignment="1">
      <alignment horizontal="left" vertical="top" wrapText="1"/>
    </xf>
    <xf numFmtId="0" fontId="6" fillId="0" borderId="13" xfId="42" applyFont="1" applyBorder="1" applyAlignment="1">
      <alignment horizontal="left" vertical="top" wrapText="1"/>
    </xf>
    <xf numFmtId="0" fontId="6" fillId="0" borderId="63" xfId="42" applyFont="1" applyBorder="1" applyAlignment="1">
      <alignment horizontal="left" vertical="top" wrapText="1"/>
    </xf>
    <xf numFmtId="0" fontId="6" fillId="0" borderId="19" xfId="42" applyFont="1" applyBorder="1" applyAlignment="1">
      <alignment horizontal="left" vertical="top" wrapText="1"/>
    </xf>
    <xf numFmtId="0" fontId="6" fillId="0" borderId="23" xfId="42" applyFont="1" applyBorder="1" applyAlignment="1">
      <alignment horizontal="left" vertical="top" wrapText="1"/>
    </xf>
    <xf numFmtId="0" fontId="6" fillId="0" borderId="12" xfId="42" applyFont="1" applyBorder="1" applyAlignment="1">
      <alignment horizontal="center" vertical="center"/>
    </xf>
    <xf numFmtId="0" fontId="37" fillId="0" borderId="0" xfId="42"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wrapText="1"/>
    </xf>
    <xf numFmtId="0" fontId="44" fillId="0" borderId="0" xfId="42" applyFont="1" applyBorder="1" applyAlignment="1">
      <alignment horizontal="center" vertical="center" wrapText="1"/>
    </xf>
    <xf numFmtId="0" fontId="44" fillId="0" borderId="0" xfId="42" applyFont="1" applyBorder="1" applyAlignment="1">
      <alignment horizontal="center" vertical="center"/>
    </xf>
    <xf numFmtId="0" fontId="44" fillId="0" borderId="0" xfId="42" applyFont="1" applyFill="1" applyBorder="1" applyAlignment="1">
      <alignment horizontal="left" vertical="center" wrapText="1"/>
    </xf>
    <xf numFmtId="0" fontId="6" fillId="0" borderId="0" xfId="42" applyFont="1" applyAlignment="1">
      <alignment horizontal="left" vertical="center"/>
    </xf>
    <xf numFmtId="0" fontId="6" fillId="0" borderId="13" xfId="42" applyFont="1" applyBorder="1" applyAlignment="1">
      <alignment horizontal="left" vertical="center"/>
    </xf>
    <xf numFmtId="14" fontId="6" fillId="26" borderId="12" xfId="42" applyNumberFormat="1" applyFont="1" applyFill="1" applyBorder="1" applyAlignment="1">
      <alignment horizontal="left" vertical="center"/>
    </xf>
    <xf numFmtId="0" fontId="6" fillId="26" borderId="24" xfId="42" applyFont="1" applyFill="1" applyBorder="1" applyAlignment="1">
      <alignment horizontal="left" vertical="center"/>
    </xf>
    <xf numFmtId="0" fontId="6" fillId="26" borderId="25" xfId="42" applyFont="1" applyFill="1" applyBorder="1" applyAlignment="1">
      <alignment horizontal="left" vertical="center"/>
    </xf>
    <xf numFmtId="0" fontId="6" fillId="26" borderId="63" xfId="42" applyFont="1" applyFill="1" applyBorder="1" applyAlignment="1">
      <alignment horizontal="left" vertical="center"/>
    </xf>
    <xf numFmtId="0" fontId="6" fillId="26" borderId="19" xfId="42" applyFont="1" applyFill="1" applyBorder="1" applyAlignment="1">
      <alignment horizontal="left" vertical="center"/>
    </xf>
    <xf numFmtId="0" fontId="6" fillId="26" borderId="23" xfId="42" applyFont="1" applyFill="1" applyBorder="1" applyAlignment="1">
      <alignment horizontal="left" vertical="center"/>
    </xf>
    <xf numFmtId="0" fontId="36" fillId="25" borderId="0" xfId="51" quotePrefix="1" applyFont="1" applyFill="1" applyAlignment="1">
      <alignment horizontal="left" vertical="center" wrapText="1"/>
    </xf>
    <xf numFmtId="0" fontId="36" fillId="25" borderId="0" xfId="51" quotePrefix="1" applyFont="1" applyFill="1" applyAlignment="1">
      <alignment horizontal="left" vertical="center"/>
    </xf>
    <xf numFmtId="0" fontId="39" fillId="0" borderId="27" xfId="42" applyFont="1" applyBorder="1" applyAlignment="1">
      <alignment horizontal="left" vertical="center"/>
    </xf>
    <xf numFmtId="0" fontId="39" fillId="0" borderId="0" xfId="42" applyFont="1" applyBorder="1" applyAlignment="1">
      <alignment horizontal="left" vertical="center"/>
    </xf>
    <xf numFmtId="0" fontId="39" fillId="0" borderId="0" xfId="42" applyFont="1" applyBorder="1" applyAlignment="1">
      <alignment horizontal="center" vertical="center"/>
    </xf>
    <xf numFmtId="0" fontId="6" fillId="0" borderId="0" xfId="42" applyFont="1" applyBorder="1" applyAlignment="1">
      <alignment horizontal="left" vertical="center"/>
    </xf>
    <xf numFmtId="0" fontId="0" fillId="0" borderId="12" xfId="42" applyFont="1" applyFill="1" applyBorder="1" applyAlignment="1">
      <alignment horizontal="left" vertical="center" shrinkToFit="1"/>
    </xf>
    <xf numFmtId="0" fontId="6" fillId="0" borderId="24" xfId="42" applyFont="1" applyFill="1" applyBorder="1" applyAlignment="1">
      <alignment horizontal="left" vertical="center" shrinkToFit="1"/>
    </xf>
    <xf numFmtId="0" fontId="6" fillId="0" borderId="25" xfId="42" applyFont="1" applyFill="1" applyBorder="1" applyAlignment="1">
      <alignment horizontal="left" vertical="center" shrinkToFit="1"/>
    </xf>
    <xf numFmtId="0" fontId="6" fillId="0" borderId="63" xfId="42" applyFont="1" applyFill="1" applyBorder="1" applyAlignment="1">
      <alignment horizontal="left" vertical="center" shrinkToFit="1"/>
    </xf>
    <xf numFmtId="0" fontId="6" fillId="0" borderId="19" xfId="42" applyFont="1" applyFill="1" applyBorder="1" applyAlignment="1">
      <alignment horizontal="left" vertical="center" shrinkToFit="1"/>
    </xf>
    <xf numFmtId="0" fontId="6" fillId="0" borderId="23" xfId="42" applyFont="1" applyFill="1" applyBorder="1" applyAlignment="1">
      <alignment horizontal="left" vertical="center" shrinkToFit="1"/>
    </xf>
    <xf numFmtId="0" fontId="42" fillId="0" borderId="0" xfId="42" applyFont="1" applyBorder="1" applyAlignment="1">
      <alignment horizontal="center" vertical="center" wrapText="1"/>
    </xf>
    <xf numFmtId="0" fontId="0" fillId="0" borderId="0" xfId="42" applyFont="1" applyBorder="1" applyAlignment="1">
      <alignment horizontal="left" vertical="center" wrapText="1"/>
    </xf>
    <xf numFmtId="14" fontId="6" fillId="26" borderId="24" xfId="42" applyNumberFormat="1" applyFont="1" applyFill="1" applyBorder="1" applyAlignment="1">
      <alignment horizontal="left" vertical="center"/>
    </xf>
    <xf numFmtId="14" fontId="6" fillId="26" borderId="25" xfId="42" applyNumberFormat="1" applyFont="1" applyFill="1" applyBorder="1" applyAlignment="1">
      <alignment horizontal="left" vertical="center"/>
    </xf>
    <xf numFmtId="14" fontId="6" fillId="26" borderId="63" xfId="42" applyNumberFormat="1" applyFont="1" applyFill="1" applyBorder="1" applyAlignment="1">
      <alignment horizontal="left" vertical="center"/>
    </xf>
    <xf numFmtId="14" fontId="6" fillId="26" borderId="19" xfId="42" applyNumberFormat="1" applyFont="1" applyFill="1" applyBorder="1" applyAlignment="1">
      <alignment horizontal="left" vertical="center"/>
    </xf>
    <xf numFmtId="14" fontId="6" fillId="26" borderId="23" xfId="42" applyNumberFormat="1" applyFont="1" applyFill="1" applyBorder="1" applyAlignment="1">
      <alignment horizontal="left" vertical="center"/>
    </xf>
    <xf numFmtId="0" fontId="6" fillId="26" borderId="12" xfId="42" applyFont="1" applyFill="1" applyBorder="1" applyAlignment="1">
      <alignment horizontal="left" vertical="center"/>
    </xf>
    <xf numFmtId="0" fontId="0" fillId="0" borderId="0" xfId="42" applyFont="1" applyAlignment="1">
      <alignment horizontal="left" vertical="center" wrapText="1"/>
    </xf>
    <xf numFmtId="0" fontId="0" fillId="26" borderId="12" xfId="42" applyFont="1" applyFill="1" applyBorder="1" applyAlignment="1">
      <alignment horizontal="left" vertical="center" shrinkToFit="1"/>
    </xf>
    <xf numFmtId="0" fontId="6" fillId="26" borderId="24" xfId="42" applyFont="1" applyFill="1" applyBorder="1" applyAlignment="1">
      <alignment horizontal="left" vertical="center" shrinkToFit="1"/>
    </xf>
    <xf numFmtId="0" fontId="6" fillId="26" borderId="25" xfId="42" applyFont="1" applyFill="1" applyBorder="1" applyAlignment="1">
      <alignment horizontal="left" vertical="center" shrinkToFit="1"/>
    </xf>
    <xf numFmtId="0" fontId="6" fillId="26" borderId="63" xfId="42" applyFont="1" applyFill="1" applyBorder="1" applyAlignment="1">
      <alignment horizontal="left" vertical="center" shrinkToFit="1"/>
    </xf>
    <xf numFmtId="0" fontId="6" fillId="26" borderId="19" xfId="42" applyFont="1" applyFill="1" applyBorder="1" applyAlignment="1">
      <alignment horizontal="left" vertical="center" shrinkToFit="1"/>
    </xf>
    <xf numFmtId="0" fontId="6" fillId="26" borderId="23" xfId="42" applyFont="1" applyFill="1" applyBorder="1" applyAlignment="1">
      <alignment horizontal="left" vertical="center" shrinkToFit="1"/>
    </xf>
    <xf numFmtId="49" fontId="0" fillId="26" borderId="12" xfId="42" applyNumberFormat="1" applyFont="1" applyFill="1" applyBorder="1" applyAlignment="1">
      <alignment horizontal="left" vertical="center"/>
    </xf>
    <xf numFmtId="49" fontId="6" fillId="26" borderId="24" xfId="42" applyNumberFormat="1" applyFont="1" applyFill="1" applyBorder="1" applyAlignment="1">
      <alignment horizontal="left" vertical="center"/>
    </xf>
    <xf numFmtId="49" fontId="6" fillId="26" borderId="25" xfId="42" applyNumberFormat="1" applyFont="1" applyFill="1" applyBorder="1" applyAlignment="1">
      <alignment horizontal="left" vertical="center"/>
    </xf>
    <xf numFmtId="49" fontId="6" fillId="26" borderId="63" xfId="42" applyNumberFormat="1" applyFont="1" applyFill="1" applyBorder="1" applyAlignment="1">
      <alignment horizontal="left" vertical="center"/>
    </xf>
    <xf numFmtId="49" fontId="6" fillId="26" borderId="19" xfId="42" applyNumberFormat="1" applyFont="1" applyFill="1" applyBorder="1" applyAlignment="1">
      <alignment horizontal="left" vertical="center"/>
    </xf>
    <xf numFmtId="49" fontId="6" fillId="26" borderId="23" xfId="42" applyNumberFormat="1" applyFont="1" applyFill="1" applyBorder="1" applyAlignment="1">
      <alignment horizontal="left" vertical="center"/>
    </xf>
    <xf numFmtId="0" fontId="44" fillId="0" borderId="12" xfId="42" applyFont="1" applyBorder="1" applyAlignment="1">
      <alignment horizontal="center" vertical="center" wrapText="1"/>
    </xf>
    <xf numFmtId="0" fontId="44" fillId="0" borderId="24" xfId="42" applyFont="1" applyBorder="1" applyAlignment="1">
      <alignment horizontal="center" vertical="center"/>
    </xf>
    <xf numFmtId="0" fontId="44" fillId="0" borderId="27" xfId="42" applyFont="1" applyBorder="1" applyAlignment="1">
      <alignment horizontal="center" vertical="center" wrapText="1"/>
    </xf>
    <xf numFmtId="0" fontId="44" fillId="0" borderId="27" xfId="42" applyFont="1" applyBorder="1" applyAlignment="1">
      <alignment horizontal="center" vertical="center"/>
    </xf>
    <xf numFmtId="0" fontId="44" fillId="0" borderId="63" xfId="42" applyFont="1" applyBorder="1" applyAlignment="1">
      <alignment horizontal="center" vertical="center"/>
    </xf>
    <xf numFmtId="0" fontId="44" fillId="0" borderId="19" xfId="42" applyFont="1" applyBorder="1" applyAlignment="1">
      <alignment horizontal="center" vertical="center"/>
    </xf>
    <xf numFmtId="0" fontId="44" fillId="0" borderId="69" xfId="42" applyFont="1" applyFill="1" applyBorder="1" applyAlignment="1">
      <alignment horizontal="left" vertical="center" wrapText="1"/>
    </xf>
    <xf numFmtId="0" fontId="44" fillId="0" borderId="24" xfId="42" applyFont="1" applyFill="1" applyBorder="1" applyAlignment="1">
      <alignment horizontal="left" vertical="center" wrapText="1"/>
    </xf>
    <xf numFmtId="0" fontId="44" fillId="0" borderId="25" xfId="42" applyFont="1" applyFill="1" applyBorder="1" applyAlignment="1">
      <alignment horizontal="left" vertical="center" wrapText="1"/>
    </xf>
    <xf numFmtId="0" fontId="44" fillId="0" borderId="75" xfId="42" applyFont="1" applyFill="1" applyBorder="1" applyAlignment="1">
      <alignment horizontal="left" vertical="center" wrapText="1"/>
    </xf>
    <xf numFmtId="0" fontId="44" fillId="0" borderId="13" xfId="42" applyFont="1" applyFill="1" applyBorder="1" applyAlignment="1">
      <alignment horizontal="left" vertical="center" wrapText="1"/>
    </xf>
    <xf numFmtId="0" fontId="44" fillId="0" borderId="71" xfId="42" applyFont="1" applyFill="1" applyBorder="1" applyAlignment="1">
      <alignment horizontal="left" vertical="center" wrapText="1"/>
    </xf>
    <xf numFmtId="0" fontId="44" fillId="0" borderId="19" xfId="42" applyFont="1" applyFill="1" applyBorder="1" applyAlignment="1">
      <alignment horizontal="left" vertical="center" wrapText="1"/>
    </xf>
    <xf numFmtId="0" fontId="44" fillId="0" borderId="23" xfId="42" applyFont="1" applyFill="1" applyBorder="1" applyAlignment="1">
      <alignment horizontal="left" vertical="center" wrapText="1"/>
    </xf>
    <xf numFmtId="0" fontId="39" fillId="0" borderId="74" xfId="42" applyFont="1" applyBorder="1" applyAlignment="1">
      <alignment horizontal="center" vertical="center"/>
    </xf>
    <xf numFmtId="0" fontId="9" fillId="0" borderId="0" xfId="42" applyFont="1" applyAlignment="1">
      <alignment horizontal="left" vertical="top"/>
    </xf>
    <xf numFmtId="0" fontId="0" fillId="26" borderId="12" xfId="42" applyFont="1" applyFill="1" applyBorder="1" applyAlignment="1">
      <alignment horizontal="left" vertical="center"/>
    </xf>
    <xf numFmtId="0" fontId="6" fillId="26" borderId="27" xfId="42" applyFont="1" applyFill="1" applyBorder="1" applyAlignment="1">
      <alignment horizontal="left" vertical="center"/>
    </xf>
    <xf numFmtId="0" fontId="6" fillId="26" borderId="0" xfId="42" applyFont="1" applyFill="1" applyBorder="1" applyAlignment="1">
      <alignment horizontal="left" vertical="center"/>
    </xf>
    <xf numFmtId="0" fontId="6" fillId="26" borderId="13" xfId="42" applyFont="1" applyFill="1" applyBorder="1" applyAlignment="1">
      <alignment horizontal="left" vertical="center"/>
    </xf>
    <xf numFmtId="49" fontId="36" fillId="26" borderId="12" xfId="42" applyNumberFormat="1" applyFont="1" applyFill="1" applyBorder="1" applyAlignment="1">
      <alignment horizontal="center" vertical="center"/>
    </xf>
    <xf numFmtId="49" fontId="36" fillId="26" borderId="25" xfId="42" applyNumberFormat="1" applyFont="1" applyFill="1" applyBorder="1" applyAlignment="1">
      <alignment horizontal="center" vertical="center"/>
    </xf>
    <xf numFmtId="49" fontId="36" fillId="26" borderId="63" xfId="42" applyNumberFormat="1" applyFont="1" applyFill="1" applyBorder="1" applyAlignment="1">
      <alignment horizontal="center" vertical="center"/>
    </xf>
    <xf numFmtId="49" fontId="36" fillId="26" borderId="23" xfId="42" applyNumberFormat="1" applyFont="1" applyFill="1" applyBorder="1" applyAlignment="1">
      <alignment horizontal="center" vertical="center"/>
    </xf>
    <xf numFmtId="0" fontId="32" fillId="26" borderId="27" xfId="51" applyNumberFormat="1" applyFont="1" applyFill="1" applyBorder="1" applyAlignment="1">
      <alignment horizontal="left" vertical="center" wrapText="1"/>
    </xf>
    <xf numFmtId="0" fontId="32" fillId="26" borderId="0" xfId="51" applyNumberFormat="1" applyFont="1" applyFill="1" applyBorder="1" applyAlignment="1">
      <alignment horizontal="left" vertical="center"/>
    </xf>
    <xf numFmtId="0" fontId="32" fillId="26" borderId="27" xfId="51" applyNumberFormat="1" applyFont="1" applyFill="1" applyBorder="1" applyAlignment="1">
      <alignment horizontal="left" vertical="center"/>
    </xf>
    <xf numFmtId="0" fontId="0" fillId="0" borderId="111" xfId="42" applyFont="1" applyBorder="1" applyAlignment="1">
      <alignment vertical="center" wrapText="1"/>
    </xf>
    <xf numFmtId="0" fontId="6" fillId="0" borderId="111" xfId="42" applyFont="1" applyBorder="1" applyAlignment="1">
      <alignment vertical="center" wrapText="1"/>
    </xf>
    <xf numFmtId="0" fontId="0" fillId="0" borderId="111" xfId="42" applyFont="1" applyBorder="1" applyAlignment="1">
      <alignment horizontal="center" vertical="center"/>
    </xf>
    <xf numFmtId="0" fontId="6" fillId="0" borderId="111" xfId="42" applyFont="1" applyBorder="1" applyAlignment="1">
      <alignment horizontal="center" vertical="center"/>
    </xf>
    <xf numFmtId="0" fontId="6" fillId="0" borderId="111" xfId="42" applyFont="1" applyBorder="1" applyAlignment="1">
      <alignment vertical="center"/>
    </xf>
    <xf numFmtId="0" fontId="36" fillId="25" borderId="0" xfId="51" quotePrefix="1" applyFont="1" applyFill="1" applyBorder="1" applyAlignment="1">
      <alignment horizontal="left" vertical="center" wrapText="1"/>
    </xf>
    <xf numFmtId="0" fontId="36" fillId="25" borderId="0" xfId="51" quotePrefix="1" applyFont="1" applyFill="1" applyBorder="1" applyAlignment="1">
      <alignment horizontal="left" vertical="center"/>
    </xf>
    <xf numFmtId="0" fontId="0" fillId="0" borderId="21" xfId="42" applyFont="1" applyBorder="1" applyAlignment="1">
      <alignment horizontal="left" vertical="center" wrapText="1"/>
    </xf>
    <xf numFmtId="0" fontId="6" fillId="0" borderId="0" xfId="42" applyFont="1" applyBorder="1" applyAlignment="1">
      <alignment horizontal="left" vertical="center" wrapText="1"/>
    </xf>
    <xf numFmtId="0" fontId="6" fillId="0" borderId="22" xfId="42" applyFont="1" applyBorder="1" applyAlignment="1">
      <alignment horizontal="left" vertical="center" wrapText="1"/>
    </xf>
    <xf numFmtId="0" fontId="6" fillId="0" borderId="21" xfId="42" applyFont="1" applyBorder="1" applyAlignment="1">
      <alignment horizontal="left" vertical="center" wrapText="1"/>
    </xf>
    <xf numFmtId="0" fontId="38" fillId="0" borderId="0" xfId="42" applyFont="1" applyBorder="1" applyAlignment="1">
      <alignment horizontal="left" wrapText="1"/>
    </xf>
    <xf numFmtId="0" fontId="32" fillId="0" borderId="27" xfId="42" applyFont="1" applyBorder="1" applyAlignment="1">
      <alignment horizontal="left" vertical="center" wrapText="1"/>
    </xf>
    <xf numFmtId="0" fontId="32" fillId="0" borderId="0" xfId="42" applyFont="1" applyBorder="1" applyAlignment="1">
      <alignment horizontal="left" vertical="center" wrapText="1"/>
    </xf>
    <xf numFmtId="0" fontId="35" fillId="26" borderId="12" xfId="42" applyFont="1" applyFill="1" applyBorder="1" applyAlignment="1">
      <alignment horizontal="center" vertical="center" wrapText="1"/>
    </xf>
    <xf numFmtId="0" fontId="35" fillId="26" borderId="25" xfId="42" applyFont="1" applyFill="1" applyBorder="1" applyAlignment="1">
      <alignment horizontal="center" vertical="center" wrapText="1"/>
    </xf>
    <xf numFmtId="0" fontId="35" fillId="26" borderId="63" xfId="42" applyFont="1" applyFill="1" applyBorder="1" applyAlignment="1">
      <alignment horizontal="center" vertical="center" wrapText="1"/>
    </xf>
    <xf numFmtId="0" fontId="35" fillId="26" borderId="23" xfId="42" applyFont="1" applyFill="1" applyBorder="1" applyAlignment="1">
      <alignment horizontal="center" vertical="center" wrapText="1"/>
    </xf>
    <xf numFmtId="0" fontId="6" fillId="0" borderId="0" xfId="42" applyFont="1" applyAlignment="1">
      <alignment horizontal="left" vertical="center" wrapText="1"/>
    </xf>
    <xf numFmtId="49" fontId="0" fillId="26" borderId="12" xfId="42" applyNumberFormat="1" applyFont="1" applyFill="1" applyBorder="1" applyAlignment="1">
      <alignment horizontal="left" vertical="center" shrinkToFit="1"/>
    </xf>
    <xf numFmtId="49" fontId="6" fillId="26" borderId="24" xfId="42" applyNumberFormat="1" applyFont="1" applyFill="1" applyBorder="1" applyAlignment="1">
      <alignment horizontal="left" vertical="center" shrinkToFit="1"/>
    </xf>
    <xf numFmtId="49" fontId="6" fillId="26" borderId="25" xfId="42" applyNumberFormat="1" applyFont="1" applyFill="1" applyBorder="1" applyAlignment="1">
      <alignment horizontal="left" vertical="center" shrinkToFit="1"/>
    </xf>
    <xf numFmtId="49" fontId="6" fillId="26" borderId="63" xfId="42" applyNumberFormat="1" applyFont="1" applyFill="1" applyBorder="1" applyAlignment="1">
      <alignment horizontal="left" vertical="center" shrinkToFit="1"/>
    </xf>
    <xf numFmtId="49" fontId="6" fillId="26" borderId="19" xfId="42" applyNumberFormat="1" applyFont="1" applyFill="1" applyBorder="1" applyAlignment="1">
      <alignment horizontal="left" vertical="center" shrinkToFit="1"/>
    </xf>
    <xf numFmtId="49" fontId="6" fillId="26" borderId="23" xfId="42" applyNumberFormat="1" applyFont="1" applyFill="1" applyBorder="1" applyAlignment="1">
      <alignment horizontal="left" vertical="center" shrinkToFit="1"/>
    </xf>
    <xf numFmtId="14" fontId="6" fillId="0" borderId="12" xfId="42" applyNumberFormat="1" applyFont="1" applyFill="1" applyBorder="1" applyAlignment="1">
      <alignment horizontal="left" vertical="center"/>
    </xf>
    <xf numFmtId="14" fontId="6" fillId="0" borderId="24" xfId="42" applyNumberFormat="1" applyFont="1" applyFill="1" applyBorder="1" applyAlignment="1">
      <alignment horizontal="left" vertical="center"/>
    </xf>
    <xf numFmtId="14" fontId="6" fillId="0" borderId="25" xfId="42" applyNumberFormat="1" applyFont="1" applyFill="1" applyBorder="1" applyAlignment="1">
      <alignment horizontal="left" vertical="center"/>
    </xf>
    <xf numFmtId="14" fontId="6" fillId="0" borderId="63" xfId="42" applyNumberFormat="1" applyFont="1" applyFill="1" applyBorder="1" applyAlignment="1">
      <alignment horizontal="left" vertical="center"/>
    </xf>
    <xf numFmtId="14" fontId="6" fillId="0" borderId="19" xfId="42" applyNumberFormat="1" applyFont="1" applyFill="1" applyBorder="1" applyAlignment="1">
      <alignment horizontal="left" vertical="center"/>
    </xf>
    <xf numFmtId="14" fontId="6" fillId="0" borderId="23" xfId="42" applyNumberFormat="1" applyFont="1" applyFill="1" applyBorder="1" applyAlignment="1">
      <alignment horizontal="left" vertical="center"/>
    </xf>
    <xf numFmtId="0" fontId="6" fillId="0" borderId="74" xfId="42" applyFont="1" applyBorder="1" applyAlignment="1">
      <alignment horizontal="center" vertical="center"/>
    </xf>
    <xf numFmtId="0" fontId="32" fillId="0" borderId="27" xfId="42" applyFont="1" applyBorder="1" applyAlignment="1">
      <alignment horizontal="center" vertical="center" wrapText="1"/>
    </xf>
    <xf numFmtId="0" fontId="32" fillId="0" borderId="0" xfId="42" applyFont="1" applyBorder="1" applyAlignment="1">
      <alignment horizontal="center" vertical="center" wrapText="1"/>
    </xf>
    <xf numFmtId="0" fontId="32" fillId="0" borderId="0" xfId="42" applyFont="1" applyBorder="1" applyAlignment="1">
      <alignment horizontal="left" wrapText="1"/>
    </xf>
    <xf numFmtId="0" fontId="32" fillId="0" borderId="11" xfId="42" applyFont="1" applyBorder="1" applyAlignment="1">
      <alignment horizontal="left" wrapText="1"/>
    </xf>
    <xf numFmtId="0" fontId="32" fillId="26" borderId="34" xfId="42" applyFont="1" applyFill="1" applyBorder="1" applyAlignment="1">
      <alignment horizontal="left" vertical="center" wrapText="1"/>
    </xf>
    <xf numFmtId="0" fontId="32" fillId="26" borderId="15" xfId="42" applyFont="1" applyFill="1" applyBorder="1" applyAlignment="1">
      <alignment horizontal="left" vertical="center" wrapText="1"/>
    </xf>
    <xf numFmtId="0" fontId="32" fillId="26" borderId="35" xfId="42" applyFont="1" applyFill="1" applyBorder="1" applyAlignment="1">
      <alignment horizontal="left" vertical="center" wrapText="1"/>
    </xf>
    <xf numFmtId="0" fontId="32" fillId="26" borderId="32" xfId="42" applyFont="1" applyFill="1" applyBorder="1" applyAlignment="1">
      <alignment horizontal="left" vertical="center" wrapText="1"/>
    </xf>
    <xf numFmtId="0" fontId="32" fillId="26" borderId="11" xfId="42" applyFont="1" applyFill="1" applyBorder="1" applyAlignment="1">
      <alignment horizontal="left" vertical="center" wrapText="1"/>
    </xf>
    <xf numFmtId="0" fontId="32" fillId="26" borderId="43" xfId="42" applyFont="1" applyFill="1" applyBorder="1" applyAlignment="1">
      <alignment horizontal="left" vertical="center" wrapText="1"/>
    </xf>
    <xf numFmtId="0" fontId="0" fillId="26" borderId="12" xfId="42" applyNumberFormat="1" applyFont="1" applyFill="1" applyBorder="1" applyAlignment="1">
      <alignment horizontal="left" vertical="center" shrinkToFit="1"/>
    </xf>
    <xf numFmtId="0" fontId="0" fillId="26" borderId="24" xfId="42" applyNumberFormat="1" applyFont="1" applyFill="1" applyBorder="1" applyAlignment="1">
      <alignment horizontal="left" vertical="center" shrinkToFit="1"/>
    </xf>
    <xf numFmtId="0" fontId="6" fillId="26" borderId="24" xfId="42" applyNumberFormat="1" applyFont="1" applyFill="1" applyBorder="1" applyAlignment="1">
      <alignment horizontal="left" vertical="center" shrinkToFit="1"/>
    </xf>
    <xf numFmtId="0" fontId="6" fillId="26" borderId="25" xfId="42" applyNumberFormat="1" applyFont="1" applyFill="1" applyBorder="1" applyAlignment="1">
      <alignment horizontal="left" vertical="center" shrinkToFit="1"/>
    </xf>
    <xf numFmtId="0" fontId="6" fillId="26" borderId="63" xfId="42" applyNumberFormat="1" applyFont="1" applyFill="1" applyBorder="1" applyAlignment="1">
      <alignment horizontal="left" vertical="center" shrinkToFit="1"/>
    </xf>
    <xf numFmtId="0" fontId="6" fillId="26" borderId="19" xfId="42" applyNumberFormat="1" applyFont="1" applyFill="1" applyBorder="1" applyAlignment="1">
      <alignment horizontal="left" vertical="center" shrinkToFit="1"/>
    </xf>
    <xf numFmtId="0" fontId="6" fillId="26" borderId="23" xfId="42" applyNumberFormat="1" applyFont="1" applyFill="1" applyBorder="1" applyAlignment="1">
      <alignment horizontal="left" vertical="center" shrinkToFit="1"/>
    </xf>
    <xf numFmtId="0" fontId="0" fillId="26" borderId="25" xfId="42" applyNumberFormat="1" applyFont="1" applyFill="1" applyBorder="1" applyAlignment="1">
      <alignment horizontal="left" vertical="center" shrinkToFit="1"/>
    </xf>
    <xf numFmtId="0" fontId="0" fillId="26" borderId="63" xfId="42" applyNumberFormat="1" applyFont="1" applyFill="1" applyBorder="1" applyAlignment="1">
      <alignment horizontal="left" vertical="center" shrinkToFit="1"/>
    </xf>
    <xf numFmtId="0" fontId="0" fillId="26" borderId="19" xfId="42" applyNumberFormat="1" applyFont="1" applyFill="1" applyBorder="1" applyAlignment="1">
      <alignment horizontal="left" vertical="center" shrinkToFit="1"/>
    </xf>
    <xf numFmtId="0" fontId="0" fillId="26" borderId="23" xfId="42" applyNumberFormat="1" applyFont="1" applyFill="1" applyBorder="1" applyAlignment="1">
      <alignment horizontal="left" vertical="center" shrinkToFit="1"/>
    </xf>
    <xf numFmtId="14" fontId="0" fillId="26" borderId="12" xfId="42" applyNumberFormat="1" applyFont="1" applyFill="1" applyBorder="1" applyAlignment="1">
      <alignment vertical="center"/>
    </xf>
    <xf numFmtId="14" fontId="6" fillId="26" borderId="24" xfId="42" applyNumberFormat="1" applyFont="1" applyFill="1" applyBorder="1" applyAlignment="1">
      <alignment vertical="center"/>
    </xf>
    <xf numFmtId="14" fontId="6" fillId="26" borderId="25" xfId="42" applyNumberFormat="1" applyFont="1" applyFill="1" applyBorder="1" applyAlignment="1">
      <alignment vertical="center"/>
    </xf>
    <xf numFmtId="14" fontId="6" fillId="26" borderId="63" xfId="42" applyNumberFormat="1" applyFont="1" applyFill="1" applyBorder="1" applyAlignment="1">
      <alignment vertical="center"/>
    </xf>
    <xf numFmtId="14" fontId="6" fillId="26" borderId="19" xfId="42" applyNumberFormat="1" applyFont="1" applyFill="1" applyBorder="1" applyAlignment="1">
      <alignment vertical="center"/>
    </xf>
    <xf numFmtId="14" fontId="6" fillId="26" borderId="23" xfId="42" applyNumberFormat="1" applyFont="1" applyFill="1" applyBorder="1" applyAlignment="1">
      <alignment vertical="center"/>
    </xf>
    <xf numFmtId="0" fontId="0" fillId="26" borderId="12" xfId="42" applyFont="1" applyFill="1" applyBorder="1" applyAlignment="1">
      <alignment horizontal="left" vertical="top" wrapText="1"/>
    </xf>
    <xf numFmtId="0" fontId="6" fillId="26" borderId="24" xfId="42" applyFont="1" applyFill="1" applyBorder="1" applyAlignment="1">
      <alignment horizontal="left" vertical="top" wrapText="1"/>
    </xf>
    <xf numFmtId="0" fontId="6" fillId="26" borderId="25" xfId="42" applyFont="1" applyFill="1" applyBorder="1" applyAlignment="1">
      <alignment horizontal="left" vertical="top" wrapText="1"/>
    </xf>
    <xf numFmtId="0" fontId="6" fillId="26" borderId="27" xfId="42" applyFont="1" applyFill="1" applyBorder="1" applyAlignment="1">
      <alignment horizontal="left" vertical="top" wrapText="1"/>
    </xf>
    <xf numFmtId="0" fontId="6" fillId="26" borderId="0" xfId="42" applyFont="1" applyFill="1" applyBorder="1" applyAlignment="1">
      <alignment horizontal="left" vertical="top" wrapText="1"/>
    </xf>
    <xf numFmtId="0" fontId="6" fillId="26" borderId="13" xfId="42" applyFont="1" applyFill="1" applyBorder="1" applyAlignment="1">
      <alignment horizontal="left" vertical="top" wrapText="1"/>
    </xf>
    <xf numFmtId="0" fontId="6" fillId="26" borderId="63" xfId="42" applyFont="1" applyFill="1" applyBorder="1" applyAlignment="1">
      <alignment horizontal="left" vertical="top" wrapText="1"/>
    </xf>
    <xf numFmtId="0" fontId="6" fillId="26" borderId="19" xfId="42" applyFont="1" applyFill="1" applyBorder="1" applyAlignment="1">
      <alignment horizontal="left" vertical="top" wrapText="1"/>
    </xf>
    <xf numFmtId="0" fontId="6" fillId="26" borderId="23" xfId="42" applyFont="1" applyFill="1" applyBorder="1" applyAlignment="1">
      <alignment horizontal="left" vertical="top" wrapText="1"/>
    </xf>
    <xf numFmtId="49" fontId="0" fillId="26" borderId="24" xfId="42" applyNumberFormat="1" applyFont="1" applyFill="1" applyBorder="1" applyAlignment="1">
      <alignment horizontal="left" vertical="center" shrinkToFit="1"/>
    </xf>
    <xf numFmtId="14" fontId="0" fillId="26" borderId="12" xfId="42" applyNumberFormat="1" applyFont="1" applyFill="1" applyBorder="1" applyAlignment="1">
      <alignment horizontal="left" vertical="center"/>
    </xf>
    <xf numFmtId="0" fontId="6" fillId="26" borderId="24" xfId="42" applyNumberFormat="1" applyFont="1" applyFill="1" applyBorder="1" applyAlignment="1">
      <alignment horizontal="center" vertical="center"/>
    </xf>
    <xf numFmtId="0" fontId="6" fillId="26" borderId="25" xfId="42" applyNumberFormat="1" applyFont="1" applyFill="1" applyBorder="1" applyAlignment="1">
      <alignment horizontal="center" vertical="center"/>
    </xf>
    <xf numFmtId="0" fontId="6" fillId="26" borderId="19" xfId="42" applyNumberFormat="1" applyFont="1" applyFill="1" applyBorder="1" applyAlignment="1">
      <alignment horizontal="center" vertical="center"/>
    </xf>
    <xf numFmtId="0" fontId="6" fillId="26" borderId="23" xfId="42" applyNumberFormat="1" applyFont="1" applyFill="1" applyBorder="1" applyAlignment="1">
      <alignment horizontal="center" vertical="center"/>
    </xf>
    <xf numFmtId="0" fontId="6" fillId="26" borderId="69" xfId="42" applyNumberFormat="1" applyFont="1" applyFill="1" applyBorder="1" applyAlignment="1">
      <alignment horizontal="center" vertical="center"/>
    </xf>
    <xf numFmtId="0" fontId="6" fillId="26" borderId="71" xfId="42" applyNumberFormat="1" applyFont="1" applyFill="1" applyBorder="1" applyAlignment="1">
      <alignment horizontal="center" vertical="center"/>
    </xf>
    <xf numFmtId="0" fontId="6" fillId="26" borderId="12" xfId="42" applyNumberFormat="1" applyFont="1" applyFill="1" applyBorder="1" applyAlignment="1">
      <alignment horizontal="center" vertical="center"/>
    </xf>
    <xf numFmtId="0" fontId="6" fillId="26" borderId="70" xfId="42" applyNumberFormat="1" applyFont="1" applyFill="1" applyBorder="1" applyAlignment="1">
      <alignment horizontal="center" vertical="center"/>
    </xf>
    <xf numFmtId="0" fontId="6" fillId="26" borderId="63" xfId="42" applyNumberFormat="1" applyFont="1" applyFill="1" applyBorder="1" applyAlignment="1">
      <alignment horizontal="center" vertical="center"/>
    </xf>
    <xf numFmtId="0" fontId="6" fillId="26" borderId="72" xfId="42" applyNumberFormat="1" applyFont="1" applyFill="1" applyBorder="1" applyAlignment="1">
      <alignment horizontal="center" vertical="center"/>
    </xf>
    <xf numFmtId="0" fontId="6" fillId="0" borderId="12" xfId="42" applyFont="1" applyBorder="1" applyAlignment="1">
      <alignment horizontal="left" vertical="center"/>
    </xf>
    <xf numFmtId="0" fontId="6" fillId="0" borderId="24" xfId="42" applyFont="1" applyBorder="1" applyAlignment="1">
      <alignment horizontal="left" vertical="center"/>
    </xf>
    <xf numFmtId="0" fontId="6" fillId="0" borderId="25" xfId="42" applyFont="1" applyBorder="1" applyAlignment="1">
      <alignment horizontal="left" vertical="center"/>
    </xf>
    <xf numFmtId="0" fontId="6" fillId="0" borderId="63" xfId="42" applyFont="1" applyBorder="1" applyAlignment="1">
      <alignment horizontal="left" vertical="center"/>
    </xf>
    <xf numFmtId="0" fontId="6" fillId="0" borderId="19" xfId="42" applyFont="1" applyBorder="1" applyAlignment="1">
      <alignment horizontal="left" vertical="center"/>
    </xf>
    <xf numFmtId="0" fontId="6" fillId="0" borderId="23" xfId="42" applyFont="1" applyBorder="1" applyAlignment="1">
      <alignment horizontal="left" vertical="center"/>
    </xf>
    <xf numFmtId="0" fontId="6" fillId="0" borderId="0" xfId="42" applyFont="1" applyAlignment="1">
      <alignment horizontal="center" vertical="center"/>
    </xf>
    <xf numFmtId="0" fontId="6" fillId="0" borderId="58" xfId="42" applyFont="1" applyBorder="1" applyAlignment="1">
      <alignment horizontal="center" vertical="center"/>
    </xf>
    <xf numFmtId="14" fontId="36" fillId="0" borderId="64" xfId="42" applyNumberFormat="1" applyFont="1" applyBorder="1" applyAlignment="1">
      <alignment horizontal="center" vertical="center"/>
    </xf>
    <xf numFmtId="14" fontId="36" fillId="0" borderId="78" xfId="42" applyNumberFormat="1" applyFont="1" applyBorder="1" applyAlignment="1">
      <alignment horizontal="center" vertical="center"/>
    </xf>
    <xf numFmtId="14" fontId="36" fillId="0" borderId="66" xfId="42" applyNumberFormat="1" applyFont="1" applyBorder="1" applyAlignment="1">
      <alignment horizontal="center" vertical="center"/>
    </xf>
    <xf numFmtId="14" fontId="36" fillId="0" borderId="59" xfId="42" applyNumberFormat="1" applyFont="1" applyBorder="1" applyAlignment="1">
      <alignment horizontal="center" vertical="center"/>
    </xf>
    <xf numFmtId="14" fontId="36" fillId="0" borderId="56" xfId="42" applyNumberFormat="1" applyFont="1" applyBorder="1" applyAlignment="1">
      <alignment horizontal="center" vertical="center"/>
    </xf>
    <xf numFmtId="14" fontId="36" fillId="0" borderId="60" xfId="42" applyNumberFormat="1" applyFont="1" applyBorder="1" applyAlignment="1">
      <alignment horizontal="center" vertical="center"/>
    </xf>
    <xf numFmtId="0" fontId="39" fillId="33" borderId="127" xfId="42" applyFont="1" applyFill="1" applyBorder="1" applyAlignment="1">
      <alignment horizontal="center" vertical="center" textRotation="255"/>
    </xf>
    <xf numFmtId="0" fontId="39" fillId="33" borderId="128" xfId="42" applyFont="1" applyFill="1" applyBorder="1" applyAlignment="1">
      <alignment horizontal="center" vertical="center" textRotation="255"/>
    </xf>
    <xf numFmtId="0" fontId="0" fillId="0" borderId="0" xfId="42" applyFont="1" applyAlignment="1">
      <alignment horizontal="right" vertical="center"/>
    </xf>
    <xf numFmtId="0" fontId="6" fillId="0" borderId="0" xfId="42" applyFont="1" applyAlignment="1">
      <alignment horizontal="right" vertical="center"/>
    </xf>
    <xf numFmtId="0" fontId="44" fillId="0" borderId="24" xfId="42" applyFont="1" applyBorder="1" applyAlignment="1">
      <alignment horizontal="center" vertical="center" wrapText="1"/>
    </xf>
    <xf numFmtId="0" fontId="44" fillId="0" borderId="63" xfId="42" applyFont="1" applyBorder="1" applyAlignment="1">
      <alignment horizontal="center" vertical="center" wrapText="1"/>
    </xf>
    <xf numFmtId="0" fontId="44" fillId="0" borderId="19" xfId="42" applyFont="1" applyBorder="1" applyAlignment="1">
      <alignment horizontal="center" vertical="center" wrapText="1"/>
    </xf>
    <xf numFmtId="0" fontId="44" fillId="0" borderId="24" xfId="42" applyFont="1" applyBorder="1" applyAlignment="1">
      <alignment horizontal="left" vertical="center" wrapText="1"/>
    </xf>
    <xf numFmtId="0" fontId="44" fillId="0" borderId="25" xfId="42" applyFont="1" applyBorder="1" applyAlignment="1">
      <alignment horizontal="left" vertical="center" wrapText="1"/>
    </xf>
    <xf numFmtId="0" fontId="44" fillId="0" borderId="0" xfId="42" applyFont="1" applyBorder="1" applyAlignment="1">
      <alignment horizontal="left" vertical="center" wrapText="1"/>
    </xf>
    <xf numFmtId="0" fontId="44" fillId="0" borderId="13" xfId="42" applyFont="1" applyBorder="1" applyAlignment="1">
      <alignment horizontal="left" vertical="center" wrapText="1"/>
    </xf>
    <xf numFmtId="0" fontId="44" fillId="0" borderId="19" xfId="42" applyFont="1" applyBorder="1" applyAlignment="1">
      <alignment horizontal="left" vertical="center" wrapText="1"/>
    </xf>
    <xf numFmtId="0" fontId="44" fillId="0" borderId="23" xfId="42" applyFont="1" applyBorder="1" applyAlignment="1">
      <alignment horizontal="left" vertical="center" wrapText="1"/>
    </xf>
    <xf numFmtId="0" fontId="44" fillId="0" borderId="70" xfId="42" applyFont="1" applyBorder="1" applyAlignment="1">
      <alignment horizontal="center" vertical="center" wrapText="1"/>
    </xf>
    <xf numFmtId="0" fontId="44" fillId="0" borderId="74" xfId="42" applyFont="1" applyBorder="1" applyAlignment="1">
      <alignment horizontal="center" vertical="center" wrapText="1"/>
    </xf>
    <xf numFmtId="0" fontId="44" fillId="0" borderId="72" xfId="42" applyFont="1" applyBorder="1" applyAlignment="1">
      <alignment horizontal="center" vertical="center" wrapText="1"/>
    </xf>
    <xf numFmtId="0" fontId="6" fillId="0" borderId="12" xfId="42" applyNumberFormat="1" applyFont="1" applyFill="1" applyBorder="1" applyAlignment="1">
      <alignment horizontal="left" vertical="center"/>
    </xf>
    <xf numFmtId="0" fontId="6" fillId="0" borderId="24" xfId="42" applyNumberFormat="1" applyFont="1" applyFill="1" applyBorder="1" applyAlignment="1">
      <alignment horizontal="left" vertical="center"/>
    </xf>
    <xf numFmtId="0" fontId="6" fillId="0" borderId="25" xfId="42" applyNumberFormat="1" applyFont="1" applyFill="1" applyBorder="1" applyAlignment="1">
      <alignment horizontal="left" vertical="center"/>
    </xf>
    <xf numFmtId="0" fontId="6" fillId="0" borderId="63" xfId="42" applyNumberFormat="1" applyFont="1" applyFill="1" applyBorder="1" applyAlignment="1">
      <alignment horizontal="left" vertical="center"/>
    </xf>
    <xf numFmtId="0" fontId="6" fillId="0" borderId="19" xfId="42" applyNumberFormat="1" applyFont="1" applyFill="1" applyBorder="1" applyAlignment="1">
      <alignment horizontal="left" vertical="center"/>
    </xf>
    <xf numFmtId="0" fontId="6" fillId="0" borderId="23" xfId="42" applyNumberFormat="1" applyFont="1" applyFill="1" applyBorder="1" applyAlignment="1">
      <alignment horizontal="left" vertical="center"/>
    </xf>
    <xf numFmtId="0" fontId="39" fillId="33" borderId="129" xfId="42" applyFont="1" applyFill="1" applyBorder="1" applyAlignment="1">
      <alignment horizontal="center" vertical="center" textRotation="255"/>
    </xf>
    <xf numFmtId="0" fontId="6" fillId="0" borderId="12" xfId="42" applyFont="1" applyFill="1" applyBorder="1" applyAlignment="1">
      <alignment horizontal="left" vertical="center" shrinkToFit="1"/>
    </xf>
    <xf numFmtId="0" fontId="39" fillId="0" borderId="0" xfId="42" applyFont="1" applyBorder="1" applyAlignment="1">
      <alignment vertical="center"/>
    </xf>
    <xf numFmtId="0" fontId="6" fillId="0" borderId="0" xfId="42" applyFont="1" applyFill="1" applyBorder="1" applyAlignment="1">
      <alignment horizontal="center" vertical="center"/>
    </xf>
    <xf numFmtId="0" fontId="6" fillId="0" borderId="0" xfId="42" applyFont="1" applyBorder="1" applyAlignment="1">
      <alignment horizontal="center" vertical="center"/>
    </xf>
    <xf numFmtId="180" fontId="6" fillId="0" borderId="12" xfId="42" applyNumberFormat="1" applyFont="1" applyBorder="1" applyAlignment="1">
      <alignment horizontal="left" vertical="center"/>
    </xf>
    <xf numFmtId="180" fontId="6" fillId="0" borderId="24" xfId="42" applyNumberFormat="1" applyFont="1" applyBorder="1" applyAlignment="1">
      <alignment horizontal="left" vertical="center"/>
    </xf>
    <xf numFmtId="180" fontId="6" fillId="0" borderId="25" xfId="42" applyNumberFormat="1" applyFont="1" applyBorder="1" applyAlignment="1">
      <alignment horizontal="left" vertical="center"/>
    </xf>
    <xf numFmtId="180" fontId="6" fillId="0" borderId="63" xfId="42" applyNumberFormat="1" applyFont="1" applyBorder="1" applyAlignment="1">
      <alignment horizontal="left" vertical="center"/>
    </xf>
    <xf numFmtId="180" fontId="6" fillId="0" borderId="19" xfId="42" applyNumberFormat="1" applyFont="1" applyBorder="1" applyAlignment="1">
      <alignment horizontal="left" vertical="center"/>
    </xf>
    <xf numFmtId="180" fontId="6" fillId="0" borderId="23" xfId="42" applyNumberFormat="1" applyFont="1" applyBorder="1" applyAlignment="1">
      <alignment horizontal="left" vertical="center"/>
    </xf>
    <xf numFmtId="0" fontId="9" fillId="36" borderId="150" xfId="42" applyFont="1" applyFill="1" applyBorder="1" applyAlignment="1">
      <alignment horizontal="center" vertical="center" shrinkToFit="1"/>
    </xf>
    <xf numFmtId="0" fontId="9" fillId="36" borderId="151" xfId="42" applyFont="1" applyFill="1" applyBorder="1" applyAlignment="1">
      <alignment horizontal="center" vertical="center" shrinkToFit="1"/>
    </xf>
    <xf numFmtId="0" fontId="9" fillId="36" borderId="152" xfId="42" applyFont="1" applyFill="1" applyBorder="1" applyAlignment="1">
      <alignment horizontal="center" vertical="center" shrinkToFit="1"/>
    </xf>
    <xf numFmtId="0" fontId="6" fillId="26" borderId="12" xfId="42" applyNumberFormat="1" applyFont="1" applyFill="1" applyBorder="1" applyAlignment="1">
      <alignment horizontal="center" vertical="center" shrinkToFit="1"/>
    </xf>
    <xf numFmtId="0" fontId="6" fillId="26" borderId="24" xfId="42" applyNumberFormat="1" applyFont="1" applyFill="1" applyBorder="1" applyAlignment="1">
      <alignment horizontal="center" vertical="center" shrinkToFit="1"/>
    </xf>
    <xf numFmtId="0" fontId="6" fillId="26" borderId="63" xfId="42" applyNumberFormat="1" applyFont="1" applyFill="1" applyBorder="1" applyAlignment="1">
      <alignment horizontal="center" vertical="center" shrinkToFit="1"/>
    </xf>
    <xf numFmtId="0" fontId="6" fillId="26" borderId="19" xfId="42" applyNumberFormat="1" applyFont="1" applyFill="1" applyBorder="1" applyAlignment="1">
      <alignment horizontal="center" vertical="center" shrinkToFit="1"/>
    </xf>
    <xf numFmtId="0" fontId="37" fillId="0" borderId="0" xfId="42" applyFont="1" applyFill="1" applyBorder="1" applyAlignment="1">
      <alignment horizontal="left" vertical="center" wrapText="1"/>
    </xf>
    <xf numFmtId="14" fontId="6" fillId="0" borderId="27" xfId="42" applyNumberFormat="1" applyFont="1" applyFill="1" applyBorder="1" applyAlignment="1">
      <alignment horizontal="left" vertical="center"/>
    </xf>
    <xf numFmtId="14" fontId="6" fillId="0" borderId="0" xfId="42" applyNumberFormat="1" applyFont="1" applyFill="1" applyBorder="1" applyAlignment="1">
      <alignment horizontal="left" vertical="center"/>
    </xf>
    <xf numFmtId="14" fontId="6" fillId="0" borderId="13" xfId="42" applyNumberFormat="1" applyFont="1" applyFill="1" applyBorder="1" applyAlignment="1">
      <alignment horizontal="left" vertical="center"/>
    </xf>
    <xf numFmtId="0" fontId="6" fillId="0" borderId="40" xfId="42" applyFont="1" applyFill="1" applyBorder="1" applyAlignment="1">
      <alignment horizontal="center" vertical="center" wrapText="1"/>
    </xf>
    <xf numFmtId="0" fontId="6" fillId="0" borderId="40" xfId="42" applyFont="1" applyFill="1" applyBorder="1" applyAlignment="1">
      <alignment horizontal="center" vertical="center"/>
    </xf>
    <xf numFmtId="0" fontId="6" fillId="0" borderId="44" xfId="42" applyFont="1" applyFill="1" applyBorder="1" applyAlignment="1">
      <alignment horizontal="left" vertical="center"/>
    </xf>
    <xf numFmtId="0" fontId="6" fillId="0" borderId="36" xfId="42" applyFont="1" applyFill="1" applyBorder="1" applyAlignment="1">
      <alignment horizontal="left" vertical="center"/>
    </xf>
    <xf numFmtId="0" fontId="6" fillId="0" borderId="37" xfId="42" applyFont="1" applyFill="1" applyBorder="1" applyAlignment="1">
      <alignment horizontal="left" vertical="center"/>
    </xf>
    <xf numFmtId="0" fontId="6" fillId="0" borderId="17" xfId="42" applyFont="1" applyFill="1" applyBorder="1" applyAlignment="1">
      <alignment horizontal="left" vertical="center"/>
    </xf>
    <xf numFmtId="0" fontId="6" fillId="0" borderId="0" xfId="42" applyFont="1" applyFill="1" applyBorder="1" applyAlignment="1">
      <alignment horizontal="left" vertical="center"/>
    </xf>
    <xf numFmtId="0" fontId="6" fillId="0" borderId="18" xfId="42" applyFont="1" applyFill="1" applyBorder="1" applyAlignment="1">
      <alignment horizontal="left" vertical="center"/>
    </xf>
    <xf numFmtId="0" fontId="6" fillId="0" borderId="20" xfId="42" applyFont="1" applyFill="1" applyBorder="1" applyAlignment="1">
      <alignment horizontal="left" vertical="center"/>
    </xf>
    <xf numFmtId="0" fontId="6" fillId="0" borderId="10" xfId="42" applyFont="1" applyFill="1" applyBorder="1" applyAlignment="1">
      <alignment horizontal="left" vertical="center"/>
    </xf>
    <xf numFmtId="0" fontId="6" fillId="0" borderId="16" xfId="42" applyFont="1" applyFill="1" applyBorder="1" applyAlignment="1">
      <alignment horizontal="left" vertical="center"/>
    </xf>
    <xf numFmtId="0" fontId="35" fillId="33" borderId="49" xfId="51" applyFont="1" applyFill="1" applyBorder="1" applyAlignment="1">
      <alignment horizontal="center" vertical="center"/>
    </xf>
    <xf numFmtId="0" fontId="35" fillId="33" borderId="51" xfId="51" applyFont="1" applyFill="1" applyBorder="1" applyAlignment="1">
      <alignment horizontal="center" vertical="center"/>
    </xf>
    <xf numFmtId="0" fontId="39" fillId="0" borderId="0" xfId="42" applyFont="1" applyFill="1" applyBorder="1" applyAlignment="1">
      <alignment horizontal="center" vertical="center"/>
    </xf>
    <xf numFmtId="0" fontId="6" fillId="0" borderId="44" xfId="42" applyFont="1" applyFill="1" applyBorder="1" applyAlignment="1">
      <alignment horizontal="left" vertical="center" wrapText="1"/>
    </xf>
    <xf numFmtId="0" fontId="6" fillId="0" borderId="36" xfId="42" applyFont="1" applyFill="1" applyBorder="1" applyAlignment="1">
      <alignment horizontal="left" vertical="center" wrapText="1"/>
    </xf>
    <xf numFmtId="0" fontId="6" fillId="0" borderId="37" xfId="42" applyFont="1" applyFill="1" applyBorder="1" applyAlignment="1">
      <alignment horizontal="left" vertical="center" wrapText="1"/>
    </xf>
    <xf numFmtId="0" fontId="6" fillId="0" borderId="17" xfId="42" applyFont="1" applyFill="1" applyBorder="1" applyAlignment="1">
      <alignment horizontal="left" vertical="center" wrapText="1"/>
    </xf>
    <xf numFmtId="0" fontId="6" fillId="0" borderId="0" xfId="42" applyFont="1" applyFill="1" applyBorder="1" applyAlignment="1">
      <alignment horizontal="left" vertical="center" wrapText="1"/>
    </xf>
    <xf numFmtId="0" fontId="6" fillId="0" borderId="18" xfId="42" applyFont="1" applyFill="1" applyBorder="1" applyAlignment="1">
      <alignment horizontal="left" vertical="center" wrapText="1"/>
    </xf>
    <xf numFmtId="0" fontId="6" fillId="0" borderId="20" xfId="42" applyFont="1" applyFill="1" applyBorder="1" applyAlignment="1">
      <alignment horizontal="left" vertical="center" wrapText="1"/>
    </xf>
    <xf numFmtId="0" fontId="6" fillId="0" borderId="10" xfId="42" applyFont="1" applyFill="1" applyBorder="1" applyAlignment="1">
      <alignment horizontal="left" vertical="center" wrapText="1"/>
    </xf>
    <xf numFmtId="0" fontId="6" fillId="0" borderId="16" xfId="42" applyFont="1" applyFill="1" applyBorder="1" applyAlignment="1">
      <alignment horizontal="left" vertical="center" wrapText="1"/>
    </xf>
    <xf numFmtId="0" fontId="39" fillId="0" borderId="24" xfId="51" applyFont="1" applyFill="1" applyBorder="1" applyAlignment="1">
      <alignment horizontal="center" vertical="center"/>
    </xf>
    <xf numFmtId="0" fontId="6" fillId="0" borderId="61" xfId="42" applyFont="1" applyFill="1" applyBorder="1" applyAlignment="1">
      <alignment horizontal="center" vertical="center"/>
    </xf>
    <xf numFmtId="0" fontId="30" fillId="0" borderId="12" xfId="42" applyFont="1" applyFill="1" applyBorder="1" applyAlignment="1">
      <alignment horizontal="center" vertical="center"/>
    </xf>
    <xf numFmtId="0" fontId="30" fillId="0" borderId="24" xfId="42" applyFont="1" applyFill="1" applyBorder="1" applyAlignment="1">
      <alignment horizontal="center" vertical="center"/>
    </xf>
    <xf numFmtId="0" fontId="30" fillId="0" borderId="25" xfId="42" applyFont="1" applyFill="1" applyBorder="1" applyAlignment="1">
      <alignment horizontal="center" vertical="center"/>
    </xf>
    <xf numFmtId="0" fontId="30" fillId="0" borderId="27" xfId="42" applyFont="1" applyFill="1" applyBorder="1" applyAlignment="1">
      <alignment horizontal="center" vertical="center"/>
    </xf>
    <xf numFmtId="0" fontId="30" fillId="0" borderId="0" xfId="42" applyFont="1" applyFill="1" applyBorder="1" applyAlignment="1">
      <alignment horizontal="center" vertical="center"/>
    </xf>
    <xf numFmtId="0" fontId="30" fillId="0" borderId="13" xfId="42" applyFont="1" applyFill="1" applyBorder="1" applyAlignment="1">
      <alignment horizontal="center" vertical="center"/>
    </xf>
    <xf numFmtId="0" fontId="30" fillId="0" borderId="63" xfId="42" applyFont="1" applyFill="1" applyBorder="1" applyAlignment="1">
      <alignment horizontal="center" vertical="center"/>
    </xf>
    <xf numFmtId="0" fontId="30" fillId="0" borderId="19" xfId="42" applyFont="1" applyFill="1" applyBorder="1" applyAlignment="1">
      <alignment horizontal="center" vertical="center"/>
    </xf>
    <xf numFmtId="0" fontId="30" fillId="0" borderId="23" xfId="42" applyFont="1" applyFill="1" applyBorder="1" applyAlignment="1">
      <alignment horizontal="center" vertical="center"/>
    </xf>
    <xf numFmtId="0" fontId="41" fillId="27" borderId="40" xfId="42" applyFont="1" applyFill="1" applyBorder="1" applyAlignment="1">
      <alignment horizontal="center" vertical="center" wrapText="1"/>
    </xf>
    <xf numFmtId="0" fontId="6" fillId="27" borderId="50" xfId="42" applyFont="1" applyFill="1" applyBorder="1" applyAlignment="1">
      <alignment horizontal="center" vertical="center" textRotation="255"/>
    </xf>
    <xf numFmtId="0" fontId="30" fillId="0" borderId="12" xfId="42" applyFont="1" applyFill="1" applyBorder="1" applyAlignment="1">
      <alignment horizontal="center" vertical="center" wrapText="1"/>
    </xf>
    <xf numFmtId="0" fontId="41" fillId="27" borderId="40" xfId="42" applyFont="1" applyFill="1" applyBorder="1" applyAlignment="1">
      <alignment horizontal="center" vertical="center"/>
    </xf>
    <xf numFmtId="0" fontId="6" fillId="27" borderId="38" xfId="42" applyFont="1" applyFill="1" applyBorder="1" applyAlignment="1">
      <alignment horizontal="center" vertical="center" textRotation="255"/>
    </xf>
    <xf numFmtId="0" fontId="32" fillId="0" borderId="78" xfId="42" applyFont="1" applyFill="1" applyBorder="1" applyAlignment="1">
      <alignment horizontal="center" vertical="center"/>
    </xf>
    <xf numFmtId="0" fontId="32" fillId="0" borderId="77" xfId="42" applyFont="1" applyFill="1" applyBorder="1" applyAlignment="1">
      <alignment horizontal="center" vertical="center"/>
    </xf>
    <xf numFmtId="0" fontId="32" fillId="0" borderId="108" xfId="42" applyFont="1" applyFill="1" applyBorder="1" applyAlignment="1">
      <alignment horizontal="center" vertical="center"/>
    </xf>
    <xf numFmtId="0" fontId="32" fillId="0" borderId="56" xfId="42" applyFont="1" applyFill="1" applyBorder="1" applyAlignment="1">
      <alignment horizontal="center" vertical="center"/>
    </xf>
    <xf numFmtId="0" fontId="32" fillId="0" borderId="80" xfId="42" applyFont="1" applyFill="1" applyBorder="1" applyAlignment="1">
      <alignment horizontal="center" vertical="center"/>
    </xf>
    <xf numFmtId="0" fontId="32" fillId="0" borderId="86" xfId="51" applyFont="1" applyFill="1" applyBorder="1" applyAlignment="1">
      <alignment horizontal="left" vertical="center" textRotation="255"/>
    </xf>
    <xf numFmtId="0" fontId="32" fillId="0" borderId="75" xfId="51" applyFont="1" applyFill="1" applyBorder="1" applyAlignment="1">
      <alignment horizontal="left" vertical="center" textRotation="255"/>
    </xf>
    <xf numFmtId="0" fontId="32" fillId="0" borderId="87" xfId="51" applyFont="1" applyFill="1" applyBorder="1" applyAlignment="1">
      <alignment horizontal="left" vertical="center" textRotation="255"/>
    </xf>
    <xf numFmtId="0" fontId="32" fillId="0" borderId="85" xfId="51" applyFont="1" applyFill="1" applyBorder="1" applyAlignment="1">
      <alignment horizontal="right" vertical="center" textRotation="255"/>
    </xf>
    <xf numFmtId="0" fontId="32" fillId="0" borderId="74" xfId="51" applyFont="1" applyFill="1" applyBorder="1" applyAlignment="1">
      <alignment horizontal="right" vertical="center" textRotation="255"/>
    </xf>
    <xf numFmtId="0" fontId="32" fillId="0" borderId="91" xfId="51" applyFont="1" applyFill="1" applyBorder="1" applyAlignment="1">
      <alignment horizontal="right" vertical="center" textRotation="255"/>
    </xf>
    <xf numFmtId="0" fontId="6" fillId="0" borderId="86" xfId="42" applyFont="1" applyFill="1" applyBorder="1" applyAlignment="1">
      <alignment horizontal="left" vertical="center" wrapText="1"/>
    </xf>
    <xf numFmtId="0" fontId="6" fillId="0" borderId="75" xfId="42" applyFont="1" applyFill="1" applyBorder="1" applyAlignment="1">
      <alignment horizontal="left" vertical="center" wrapText="1"/>
    </xf>
    <xf numFmtId="0" fontId="6" fillId="0" borderId="71" xfId="42" applyFont="1" applyFill="1" applyBorder="1" applyAlignment="1">
      <alignment horizontal="left" vertical="center" wrapText="1"/>
    </xf>
    <xf numFmtId="0" fontId="6" fillId="0" borderId="19" xfId="42" applyFont="1" applyFill="1" applyBorder="1" applyAlignment="1">
      <alignment horizontal="left" vertical="center" wrapText="1"/>
    </xf>
    <xf numFmtId="0" fontId="6" fillId="0" borderId="107" xfId="42" applyFont="1" applyFill="1" applyBorder="1" applyAlignment="1">
      <alignment horizontal="left" vertical="center" wrapText="1"/>
    </xf>
    <xf numFmtId="0" fontId="32" fillId="0" borderId="82" xfId="42" applyFont="1" applyFill="1" applyBorder="1" applyAlignment="1">
      <alignment horizontal="right" vertical="center" textRotation="255"/>
    </xf>
    <xf numFmtId="0" fontId="32" fillId="0" borderId="58" xfId="42" applyFont="1" applyFill="1" applyBorder="1" applyAlignment="1">
      <alignment horizontal="right" vertical="center" textRotation="255"/>
    </xf>
    <xf numFmtId="0" fontId="32" fillId="0" borderId="89" xfId="42" applyFont="1" applyFill="1" applyBorder="1" applyAlignment="1">
      <alignment horizontal="right" vertical="center" textRotation="255"/>
    </xf>
    <xf numFmtId="0" fontId="32" fillId="0" borderId="81" xfId="42" applyFont="1" applyFill="1" applyBorder="1" applyAlignment="1">
      <alignment horizontal="center" vertical="center" textRotation="255"/>
    </xf>
    <xf numFmtId="0" fontId="32" fillId="0" borderId="57" xfId="42" applyFont="1" applyFill="1" applyBorder="1" applyAlignment="1">
      <alignment horizontal="center" vertical="center" textRotation="255"/>
    </xf>
    <xf numFmtId="0" fontId="6" fillId="0" borderId="65" xfId="42" applyFont="1" applyFill="1" applyBorder="1" applyAlignment="1">
      <alignment horizontal="center" vertical="center"/>
    </xf>
    <xf numFmtId="0" fontId="6" fillId="0" borderId="77" xfId="42" applyFont="1" applyFill="1" applyBorder="1" applyAlignment="1">
      <alignment horizontal="center" vertical="center"/>
    </xf>
    <xf numFmtId="0" fontId="39" fillId="0" borderId="19" xfId="51" applyFont="1" applyFill="1" applyBorder="1" applyAlignment="1">
      <alignment horizontal="center" vertical="center"/>
    </xf>
    <xf numFmtId="0" fontId="53" fillId="0" borderId="0" xfId="42" applyFont="1" applyFill="1" applyBorder="1" applyAlignment="1">
      <alignment horizontal="center" vertical="center"/>
    </xf>
    <xf numFmtId="0" fontId="63" fillId="0" borderId="0" xfId="42" applyFont="1" applyFill="1" applyBorder="1" applyAlignment="1">
      <alignment horizontal="center" vertical="center"/>
    </xf>
    <xf numFmtId="0" fontId="6" fillId="29" borderId="0" xfId="42" applyFont="1" applyFill="1" applyBorder="1" applyAlignment="1">
      <alignment horizontal="center" vertical="center" textRotation="255"/>
    </xf>
    <xf numFmtId="0" fontId="35" fillId="27" borderId="40" xfId="42" applyFont="1" applyFill="1" applyBorder="1" applyAlignment="1">
      <alignment horizontal="center" vertical="center"/>
    </xf>
    <xf numFmtId="0" fontId="6" fillId="27" borderId="40" xfId="42" applyFont="1" applyFill="1" applyBorder="1" applyAlignment="1">
      <alignment horizontal="center" vertical="center" textRotation="255" shrinkToFit="1"/>
    </xf>
    <xf numFmtId="0" fontId="6" fillId="0" borderId="40" xfId="42" applyFont="1" applyFill="1" applyBorder="1" applyAlignment="1">
      <alignment horizontal="left" vertical="center" wrapText="1"/>
    </xf>
    <xf numFmtId="0" fontId="41" fillId="27" borderId="44" xfId="42" applyFont="1" applyFill="1" applyBorder="1" applyAlignment="1">
      <alignment horizontal="center" vertical="center" wrapText="1"/>
    </xf>
    <xf numFmtId="0" fontId="41" fillId="27" borderId="36" xfId="42" applyFont="1" applyFill="1" applyBorder="1" applyAlignment="1">
      <alignment horizontal="center" vertical="center" wrapText="1"/>
    </xf>
    <xf numFmtId="0" fontId="41" fillId="27" borderId="17" xfId="42" applyFont="1" applyFill="1" applyBorder="1" applyAlignment="1">
      <alignment horizontal="center" vertical="center" wrapText="1"/>
    </xf>
    <xf numFmtId="0" fontId="41" fillId="27" borderId="0" xfId="42" applyFont="1" applyFill="1" applyBorder="1" applyAlignment="1">
      <alignment horizontal="center" vertical="center" wrapText="1"/>
    </xf>
    <xf numFmtId="0" fontId="41" fillId="27" borderId="20" xfId="42" applyFont="1" applyFill="1" applyBorder="1" applyAlignment="1">
      <alignment horizontal="center" vertical="center" wrapText="1"/>
    </xf>
    <xf numFmtId="0" fontId="41" fillId="27" borderId="10" xfId="42" applyFont="1" applyFill="1" applyBorder="1" applyAlignment="1">
      <alignment horizontal="center" vertical="center" wrapText="1"/>
    </xf>
    <xf numFmtId="0" fontId="6" fillId="27" borderId="45" xfId="42" applyFont="1" applyFill="1" applyBorder="1" applyAlignment="1">
      <alignment horizontal="center" vertical="center" textRotation="255"/>
    </xf>
    <xf numFmtId="0" fontId="37" fillId="0" borderId="36" xfId="42" applyFont="1" applyFill="1" applyBorder="1" applyAlignment="1">
      <alignment horizontal="center" vertical="center" wrapText="1"/>
    </xf>
    <xf numFmtId="0" fontId="35" fillId="33" borderId="54" xfId="51" applyFont="1" applyFill="1" applyBorder="1" applyAlignment="1">
      <alignment horizontal="center" vertical="center"/>
    </xf>
    <xf numFmtId="0" fontId="0" fillId="0" borderId="62" xfId="42" applyFont="1" applyFill="1" applyBorder="1" applyAlignment="1">
      <alignment horizontal="left" vertical="center" wrapText="1" shrinkToFit="1"/>
    </xf>
    <xf numFmtId="0" fontId="6" fillId="0" borderId="62" xfId="42" applyFont="1" applyFill="1" applyBorder="1" applyAlignment="1">
      <alignment horizontal="left" vertical="center" wrapText="1" shrinkToFit="1"/>
    </xf>
    <xf numFmtId="0" fontId="6" fillId="0" borderId="40" xfId="42" applyFont="1" applyFill="1" applyBorder="1" applyAlignment="1">
      <alignment horizontal="left" vertical="center" wrapText="1" shrinkToFit="1"/>
    </xf>
    <xf numFmtId="0" fontId="6" fillId="0" borderId="100" xfId="42" applyFont="1" applyFill="1" applyBorder="1" applyAlignment="1">
      <alignment horizontal="left" vertical="center" wrapText="1"/>
    </xf>
    <xf numFmtId="0" fontId="6" fillId="0" borderId="52" xfId="42" applyFont="1" applyFill="1" applyBorder="1" applyAlignment="1">
      <alignment horizontal="left" vertical="center" wrapText="1"/>
    </xf>
    <xf numFmtId="0" fontId="35" fillId="0" borderId="62" xfId="42" applyFont="1" applyFill="1" applyBorder="1" applyAlignment="1">
      <alignment horizontal="center" vertical="center"/>
    </xf>
    <xf numFmtId="0" fontId="35" fillId="0" borderId="40" xfId="42" applyFont="1" applyFill="1" applyBorder="1" applyAlignment="1">
      <alignment horizontal="center" vertical="center"/>
    </xf>
    <xf numFmtId="0" fontId="39" fillId="0" borderId="0" xfId="51" applyFont="1" applyFill="1" applyBorder="1" applyAlignment="1">
      <alignment horizontal="center" vertical="center"/>
    </xf>
    <xf numFmtId="0" fontId="35" fillId="27" borderId="40" xfId="51" applyFont="1" applyFill="1" applyBorder="1" applyAlignment="1">
      <alignment horizontal="center" vertical="center"/>
    </xf>
    <xf numFmtId="0" fontId="6" fillId="27" borderId="40" xfId="42" applyFont="1" applyFill="1" applyBorder="1" applyAlignment="1">
      <alignment horizontal="center" vertical="center" wrapText="1"/>
    </xf>
    <xf numFmtId="0" fontId="6" fillId="27" borderId="47" xfId="42" applyFont="1" applyFill="1" applyBorder="1" applyAlignment="1">
      <alignment horizontal="center" vertical="center" textRotation="255"/>
    </xf>
    <xf numFmtId="0" fontId="6" fillId="27" borderId="40" xfId="42" applyFont="1" applyFill="1" applyBorder="1" applyAlignment="1">
      <alignment horizontal="center" vertical="center" textRotation="255"/>
    </xf>
    <xf numFmtId="0" fontId="0" fillId="0" borderId="62" xfId="42" applyFont="1" applyFill="1" applyBorder="1" applyAlignment="1">
      <alignment horizontal="left" vertical="center"/>
    </xf>
    <xf numFmtId="0" fontId="6" fillId="0" borderId="62" xfId="42" applyFont="1" applyFill="1" applyBorder="1" applyAlignment="1">
      <alignment horizontal="left" vertical="center"/>
    </xf>
    <xf numFmtId="0" fontId="6" fillId="0" borderId="40" xfId="42" applyFont="1" applyFill="1" applyBorder="1" applyAlignment="1">
      <alignment horizontal="left" vertical="center"/>
    </xf>
    <xf numFmtId="0" fontId="35" fillId="0" borderId="97" xfId="42" applyFont="1" applyFill="1" applyBorder="1" applyAlignment="1">
      <alignment horizontal="center" vertical="center"/>
    </xf>
    <xf numFmtId="0" fontId="35" fillId="0" borderId="99" xfId="42" applyFont="1" applyFill="1" applyBorder="1" applyAlignment="1">
      <alignment horizontal="center" vertical="center"/>
    </xf>
    <xf numFmtId="0" fontId="6" fillId="0" borderId="40" xfId="42" applyFont="1" applyFill="1" applyBorder="1" applyAlignment="1">
      <alignment horizontal="center" vertical="center" wrapText="1" shrinkToFit="1"/>
    </xf>
    <xf numFmtId="0" fontId="6" fillId="0" borderId="40" xfId="42" applyFont="1" applyFill="1" applyBorder="1" applyAlignment="1">
      <alignment horizontal="center" vertical="center" shrinkToFit="1"/>
    </xf>
    <xf numFmtId="0" fontId="6" fillId="0" borderId="100" xfId="42" applyFont="1" applyFill="1" applyBorder="1" applyAlignment="1">
      <alignment horizontal="center" vertical="center" shrinkToFit="1"/>
    </xf>
    <xf numFmtId="0" fontId="32" fillId="0" borderId="57" xfId="51" applyFont="1" applyFill="1" applyBorder="1" applyAlignment="1">
      <alignment horizontal="center" vertical="center" textRotation="255"/>
    </xf>
    <xf numFmtId="0" fontId="32" fillId="0" borderId="83" xfId="51" applyFont="1" applyFill="1" applyBorder="1" applyAlignment="1">
      <alignment horizontal="center" vertical="center" textRotation="255"/>
    </xf>
    <xf numFmtId="0" fontId="6" fillId="0" borderId="0" xfId="42" applyFont="1" applyFill="1" applyBorder="1" applyAlignment="1">
      <alignment horizontal="center" vertical="center" wrapText="1"/>
    </xf>
    <xf numFmtId="0" fontId="35" fillId="0" borderId="0" xfId="51" applyFont="1" applyFill="1" applyBorder="1" applyAlignment="1">
      <alignment horizontal="center" vertical="center"/>
    </xf>
    <xf numFmtId="0" fontId="35" fillId="27" borderId="49" xfId="42" applyFont="1" applyFill="1" applyBorder="1" applyAlignment="1">
      <alignment horizontal="center" vertical="center"/>
    </xf>
    <xf numFmtId="0" fontId="35" fillId="27" borderId="51" xfId="42" applyFont="1" applyFill="1" applyBorder="1" applyAlignment="1">
      <alignment horizontal="center" vertical="center"/>
    </xf>
    <xf numFmtId="0" fontId="35" fillId="27" borderId="52" xfId="42" applyFont="1" applyFill="1" applyBorder="1" applyAlignment="1">
      <alignment horizontal="center" vertical="center"/>
    </xf>
    <xf numFmtId="0" fontId="6" fillId="27" borderId="52" xfId="42" applyFont="1" applyFill="1" applyBorder="1" applyAlignment="1">
      <alignment horizontal="center" vertical="center" textRotation="255"/>
    </xf>
    <xf numFmtId="0" fontId="6" fillId="0" borderId="50" xfId="42" applyFont="1" applyFill="1" applyBorder="1" applyAlignment="1">
      <alignment horizontal="left" vertical="center" wrapText="1"/>
    </xf>
    <xf numFmtId="0" fontId="6" fillId="0" borderId="53" xfId="42" applyFont="1" applyFill="1" applyBorder="1" applyAlignment="1">
      <alignment horizontal="left" vertical="center" wrapText="1"/>
    </xf>
    <xf numFmtId="0" fontId="6" fillId="0" borderId="47" xfId="42" applyFont="1" applyFill="1" applyBorder="1" applyAlignment="1">
      <alignment horizontal="left" vertical="center" wrapText="1"/>
    </xf>
    <xf numFmtId="0" fontId="6" fillId="0" borderId="48" xfId="42" applyFont="1" applyFill="1" applyBorder="1" applyAlignment="1">
      <alignment horizontal="left" vertical="center" wrapText="1"/>
    </xf>
    <xf numFmtId="0" fontId="41" fillId="27" borderId="144" xfId="42" applyFont="1" applyFill="1" applyBorder="1" applyAlignment="1">
      <alignment horizontal="center" vertical="center" wrapText="1"/>
    </xf>
    <xf numFmtId="0" fontId="41" fillId="27" borderId="143" xfId="42" applyFont="1" applyFill="1" applyBorder="1" applyAlignment="1">
      <alignment horizontal="center" vertical="center" wrapText="1"/>
    </xf>
    <xf numFmtId="0" fontId="35" fillId="27" borderId="54" xfId="42" applyFont="1" applyFill="1" applyBorder="1" applyAlignment="1">
      <alignment horizontal="center" vertical="center"/>
    </xf>
    <xf numFmtId="0" fontId="35" fillId="27" borderId="47" xfId="42" applyFont="1" applyFill="1" applyBorder="1" applyAlignment="1">
      <alignment horizontal="center" vertical="center"/>
    </xf>
    <xf numFmtId="0" fontId="6" fillId="0" borderId="119" xfId="42" applyFont="1" applyFill="1" applyBorder="1" applyAlignment="1">
      <alignment horizontal="center" vertical="center"/>
    </xf>
    <xf numFmtId="0" fontId="6" fillId="0" borderId="78" xfId="42" applyFont="1" applyFill="1" applyBorder="1" applyAlignment="1">
      <alignment horizontal="center" vertical="center"/>
    </xf>
    <xf numFmtId="0" fontId="32" fillId="0" borderId="85" xfId="42" applyFont="1" applyFill="1" applyBorder="1" applyAlignment="1">
      <alignment horizontal="right" vertical="center" textRotation="255"/>
    </xf>
    <xf numFmtId="0" fontId="32" fillId="0" borderId="74" xfId="42" applyFont="1" applyFill="1" applyBorder="1" applyAlignment="1">
      <alignment horizontal="right" vertical="center" textRotation="255"/>
    </xf>
    <xf numFmtId="0" fontId="32" fillId="0" borderId="86" xfId="42" applyFont="1" applyFill="1" applyBorder="1" applyAlignment="1">
      <alignment horizontal="left" vertical="center" textRotation="255"/>
    </xf>
    <xf numFmtId="0" fontId="32" fillId="0" borderId="75" xfId="42" applyFont="1" applyFill="1" applyBorder="1" applyAlignment="1">
      <alignment horizontal="left" vertical="center" textRotation="255"/>
    </xf>
    <xf numFmtId="0" fontId="6" fillId="0" borderId="46" xfId="42" applyFont="1" applyFill="1" applyBorder="1" applyAlignment="1">
      <alignment horizontal="left" vertical="center" wrapText="1"/>
    </xf>
    <xf numFmtId="0" fontId="6" fillId="0" borderId="10" xfId="42" applyFont="1" applyFill="1" applyBorder="1" applyAlignment="1">
      <alignment horizontal="left" wrapText="1"/>
    </xf>
    <xf numFmtId="0" fontId="35" fillId="0" borderId="94" xfId="42" applyFont="1" applyFill="1" applyBorder="1" applyAlignment="1">
      <alignment horizontal="center" vertical="center"/>
    </xf>
    <xf numFmtId="0" fontId="6" fillId="0" borderId="47" xfId="42" applyFont="1" applyFill="1" applyBorder="1" applyAlignment="1">
      <alignment horizontal="center" vertical="center"/>
    </xf>
    <xf numFmtId="0" fontId="6" fillId="0" borderId="92" xfId="42" applyFont="1" applyFill="1" applyBorder="1" applyAlignment="1">
      <alignment horizontal="center" vertical="center"/>
    </xf>
    <xf numFmtId="0" fontId="6" fillId="0" borderId="45" xfId="42" applyFont="1" applyFill="1" applyBorder="1" applyAlignment="1">
      <alignment horizontal="center" vertical="center"/>
    </xf>
    <xf numFmtId="0" fontId="6" fillId="0" borderId="69" xfId="42" applyFont="1" applyFill="1" applyBorder="1" applyAlignment="1">
      <alignment horizontal="left" vertical="center"/>
    </xf>
    <xf numFmtId="0" fontId="6" fillId="0" borderId="24" xfId="42" applyFont="1" applyFill="1" applyBorder="1" applyAlignment="1">
      <alignment horizontal="left" vertical="center"/>
    </xf>
    <xf numFmtId="0" fontId="6" fillId="0" borderId="90" xfId="42" applyFont="1" applyFill="1" applyBorder="1" applyAlignment="1">
      <alignment horizontal="left" vertical="center"/>
    </xf>
    <xf numFmtId="0" fontId="6" fillId="0" borderId="75" xfId="42" applyFont="1" applyFill="1" applyBorder="1" applyAlignment="1">
      <alignment horizontal="left" vertical="center"/>
    </xf>
    <xf numFmtId="0" fontId="6" fillId="0" borderId="87" xfId="42" applyFont="1" applyFill="1" applyBorder="1" applyAlignment="1">
      <alignment horizontal="left" vertical="center"/>
    </xf>
    <xf numFmtId="0" fontId="6" fillId="0" borderId="104" xfId="42" applyFont="1" applyFill="1" applyBorder="1" applyAlignment="1">
      <alignment horizontal="center" vertical="center" textRotation="255"/>
    </xf>
    <xf numFmtId="0" fontId="6" fillId="0" borderId="105" xfId="42" applyFont="1" applyFill="1" applyBorder="1" applyAlignment="1">
      <alignment horizontal="center" vertical="center" textRotation="255"/>
    </xf>
    <xf numFmtId="0" fontId="6" fillId="0" borderId="106" xfId="42" applyFont="1" applyFill="1" applyBorder="1" applyAlignment="1">
      <alignment horizontal="center" vertical="center" textRotation="255"/>
    </xf>
    <xf numFmtId="0" fontId="6" fillId="0" borderId="52" xfId="42" applyFont="1" applyFill="1" applyBorder="1" applyAlignment="1">
      <alignment horizontal="center" vertical="center"/>
    </xf>
    <xf numFmtId="0" fontId="6" fillId="0" borderId="93" xfId="42" applyFont="1" applyFill="1" applyBorder="1" applyAlignment="1">
      <alignment horizontal="center" vertical="center"/>
    </xf>
    <xf numFmtId="0" fontId="6" fillId="0" borderId="95" xfId="42" applyFont="1" applyFill="1" applyBorder="1" applyAlignment="1">
      <alignment horizontal="center" vertical="center" wrapText="1" shrinkToFit="1"/>
    </xf>
    <xf numFmtId="0" fontId="6" fillId="0" borderId="95" xfId="42" applyFont="1" applyFill="1" applyBorder="1" applyAlignment="1">
      <alignment horizontal="left" vertical="center" wrapText="1"/>
    </xf>
    <xf numFmtId="0" fontId="6" fillId="28" borderId="96" xfId="42" applyFont="1" applyFill="1" applyBorder="1" applyAlignment="1">
      <alignment horizontal="center" vertical="center" textRotation="255"/>
    </xf>
    <xf numFmtId="0" fontId="6" fillId="28" borderId="98" xfId="42" applyFont="1" applyFill="1" applyBorder="1" applyAlignment="1">
      <alignment horizontal="center" vertical="center" textRotation="255"/>
    </xf>
    <xf numFmtId="0" fontId="6" fillId="28" borderId="101" xfId="42" applyFont="1" applyFill="1" applyBorder="1" applyAlignment="1">
      <alignment horizontal="center" vertical="center" textRotation="255"/>
    </xf>
    <xf numFmtId="0" fontId="35" fillId="0" borderId="40" xfId="51" applyFont="1" applyFill="1" applyBorder="1" applyAlignment="1">
      <alignment horizontal="center" vertical="center"/>
    </xf>
    <xf numFmtId="0" fontId="35" fillId="0" borderId="61" xfId="51" applyFont="1" applyFill="1" applyBorder="1" applyAlignment="1">
      <alignment horizontal="center" vertical="center"/>
    </xf>
    <xf numFmtId="0" fontId="0" fillId="0" borderId="40" xfId="42" applyFont="1" applyFill="1" applyBorder="1" applyAlignment="1">
      <alignment horizontal="left" vertical="center"/>
    </xf>
    <xf numFmtId="0" fontId="6" fillId="0" borderId="61" xfId="42" applyFont="1" applyFill="1" applyBorder="1" applyAlignment="1">
      <alignment horizontal="left" vertical="center"/>
    </xf>
    <xf numFmtId="0" fontId="32" fillId="0" borderId="0" xfId="42" applyFont="1" applyFill="1" applyBorder="1" applyAlignment="1">
      <alignment horizontal="center" vertical="center" textRotation="255"/>
    </xf>
    <xf numFmtId="0" fontId="32" fillId="0" borderId="19" xfId="42" applyFont="1" applyFill="1" applyBorder="1" applyAlignment="1">
      <alignment horizontal="center" vertical="center" textRotation="255"/>
    </xf>
    <xf numFmtId="0" fontId="6" fillId="0" borderId="108" xfId="42" applyFont="1" applyFill="1" applyBorder="1" applyAlignment="1">
      <alignment horizontal="center" vertical="center"/>
    </xf>
    <xf numFmtId="0" fontId="6" fillId="0" borderId="56" xfId="42" applyFont="1" applyFill="1" applyBorder="1" applyAlignment="1">
      <alignment horizontal="center" vertical="center"/>
    </xf>
    <xf numFmtId="0" fontId="6" fillId="0" borderId="80" xfId="42" applyFont="1" applyFill="1" applyBorder="1" applyAlignment="1">
      <alignment horizontal="center" vertical="center"/>
    </xf>
    <xf numFmtId="0" fontId="31" fillId="0" borderId="12" xfId="42" applyFont="1" applyFill="1" applyBorder="1" applyAlignment="1">
      <alignment horizontal="center" vertical="center" wrapText="1"/>
    </xf>
    <xf numFmtId="0" fontId="31" fillId="0" borderId="24" xfId="42" applyFont="1" applyFill="1" applyBorder="1" applyAlignment="1">
      <alignment horizontal="center" vertical="center"/>
    </xf>
    <xf numFmtId="0" fontId="31" fillId="0" borderId="25" xfId="42" applyFont="1" applyFill="1" applyBorder="1" applyAlignment="1">
      <alignment horizontal="center" vertical="center"/>
    </xf>
    <xf numFmtId="0" fontId="31" fillId="0" borderId="27" xfId="42" applyFont="1" applyFill="1" applyBorder="1" applyAlignment="1">
      <alignment horizontal="center" vertical="center"/>
    </xf>
    <xf numFmtId="0" fontId="31" fillId="0" borderId="0" xfId="42" applyFont="1" applyFill="1" applyBorder="1" applyAlignment="1">
      <alignment horizontal="center" vertical="center"/>
    </xf>
    <xf numFmtId="0" fontId="31" fillId="0" borderId="13" xfId="42" applyFont="1" applyFill="1" applyBorder="1" applyAlignment="1">
      <alignment horizontal="center" vertical="center"/>
    </xf>
    <xf numFmtId="0" fontId="31" fillId="0" borderId="63" xfId="42" applyFont="1" applyFill="1" applyBorder="1" applyAlignment="1">
      <alignment horizontal="center" vertical="center"/>
    </xf>
    <xf numFmtId="0" fontId="31" fillId="0" borderId="19" xfId="42" applyFont="1" applyFill="1" applyBorder="1" applyAlignment="1">
      <alignment horizontal="center" vertical="center"/>
    </xf>
    <xf numFmtId="0" fontId="31" fillId="0" borderId="23" xfId="42" applyFont="1" applyFill="1" applyBorder="1" applyAlignment="1">
      <alignment horizontal="center" vertical="center"/>
    </xf>
    <xf numFmtId="0" fontId="6" fillId="0" borderId="46" xfId="42" applyFont="1" applyFill="1" applyBorder="1" applyAlignment="1">
      <alignment horizontal="left" wrapText="1"/>
    </xf>
    <xf numFmtId="0" fontId="35" fillId="0" borderId="54" xfId="42" applyFont="1" applyFill="1" applyBorder="1" applyAlignment="1">
      <alignment horizontal="center" vertical="center"/>
    </xf>
    <xf numFmtId="0" fontId="35" fillId="0" borderId="49" xfId="42" applyFont="1" applyFill="1" applyBorder="1" applyAlignment="1">
      <alignment horizontal="center" vertical="center"/>
    </xf>
    <xf numFmtId="0" fontId="35" fillId="0" borderId="51" xfId="42" applyFont="1" applyFill="1" applyBorder="1" applyAlignment="1">
      <alignment horizontal="center" vertical="center"/>
    </xf>
    <xf numFmtId="0" fontId="32" fillId="0" borderId="116" xfId="42" applyFont="1" applyFill="1" applyBorder="1" applyAlignment="1">
      <alignment horizontal="center" vertical="center"/>
    </xf>
    <xf numFmtId="0" fontId="32" fillId="0" borderId="73" xfId="42" applyFont="1" applyFill="1" applyBorder="1" applyAlignment="1">
      <alignment horizontal="center" vertical="center"/>
    </xf>
    <xf numFmtId="0" fontId="32" fillId="0" borderId="117" xfId="42" applyFont="1" applyFill="1" applyBorder="1" applyAlignment="1">
      <alignment horizontal="center" vertical="center"/>
    </xf>
    <xf numFmtId="0" fontId="6" fillId="0" borderId="118" xfId="42" applyFont="1" applyFill="1" applyBorder="1" applyAlignment="1">
      <alignment horizontal="center" vertical="center"/>
    </xf>
    <xf numFmtId="0" fontId="6" fillId="0" borderId="41" xfId="42" applyFont="1" applyFill="1" applyBorder="1" applyAlignment="1">
      <alignment horizontal="center" vertical="center"/>
    </xf>
    <xf numFmtId="0" fontId="6" fillId="0" borderId="109" xfId="42" applyFont="1" applyFill="1" applyBorder="1" applyAlignment="1">
      <alignment horizontal="center" vertical="center"/>
    </xf>
    <xf numFmtId="0" fontId="6" fillId="0" borderId="25" xfId="42" applyFont="1" applyFill="1" applyBorder="1" applyAlignment="1">
      <alignment horizontal="center" vertical="center" textRotation="255"/>
    </xf>
    <xf numFmtId="0" fontId="6" fillId="0" borderId="13" xfId="42" applyFont="1" applyFill="1" applyBorder="1" applyAlignment="1">
      <alignment horizontal="center" vertical="center" textRotation="255"/>
    </xf>
    <xf numFmtId="0" fontId="6" fillId="0" borderId="23" xfId="42" applyFont="1" applyFill="1" applyBorder="1" applyAlignment="1">
      <alignment horizontal="center" vertical="center" textRotation="255"/>
    </xf>
    <xf numFmtId="0" fontId="6" fillId="0" borderId="0" xfId="42" applyFont="1" applyFill="1" applyAlignment="1">
      <alignment horizontal="left" vertical="top" wrapText="1"/>
    </xf>
    <xf numFmtId="0" fontId="32" fillId="0" borderId="79" xfId="42" applyFont="1" applyFill="1" applyBorder="1" applyAlignment="1">
      <alignment horizontal="center" vertical="center"/>
    </xf>
    <xf numFmtId="0" fontId="39" fillId="0" borderId="19" xfId="42" applyFont="1" applyFill="1" applyBorder="1" applyAlignment="1">
      <alignment horizontal="center" vertical="center"/>
    </xf>
    <xf numFmtId="0" fontId="35" fillId="0" borderId="62" xfId="51" applyFont="1" applyFill="1" applyBorder="1" applyAlignment="1">
      <alignment horizontal="center" vertical="center"/>
    </xf>
    <xf numFmtId="0" fontId="35" fillId="0" borderId="54" xfId="51" applyFont="1" applyFill="1" applyBorder="1" applyAlignment="1">
      <alignment horizontal="center" vertical="center"/>
    </xf>
    <xf numFmtId="0" fontId="35" fillId="0" borderId="49" xfId="51" applyFont="1" applyFill="1" applyBorder="1" applyAlignment="1">
      <alignment horizontal="center" vertical="center"/>
    </xf>
    <xf numFmtId="0" fontId="35" fillId="0" borderId="51" xfId="51" applyFont="1" applyFill="1" applyBorder="1" applyAlignment="1">
      <alignment horizontal="center" vertical="center"/>
    </xf>
    <xf numFmtId="0" fontId="6" fillId="0" borderId="102" xfId="42" applyFont="1" applyFill="1" applyBorder="1" applyAlignment="1">
      <alignment horizontal="left" vertical="center" wrapText="1"/>
    </xf>
    <xf numFmtId="0" fontId="6" fillId="0" borderId="92" xfId="42" applyFont="1" applyFill="1" applyBorder="1" applyAlignment="1">
      <alignment horizontal="left" vertical="center" wrapText="1"/>
    </xf>
    <xf numFmtId="0" fontId="6" fillId="0" borderId="84" xfId="42" applyFont="1" applyFill="1" applyBorder="1" applyAlignment="1">
      <alignment horizontal="left" vertical="center" wrapText="1"/>
    </xf>
    <xf numFmtId="0" fontId="6" fillId="0" borderId="45" xfId="42" applyFont="1" applyFill="1" applyBorder="1" applyAlignment="1">
      <alignment horizontal="left" vertical="center" wrapText="1"/>
    </xf>
    <xf numFmtId="0" fontId="6" fillId="0" borderId="103" xfId="42" applyFont="1" applyFill="1" applyBorder="1" applyAlignment="1">
      <alignment horizontal="left" vertical="center" wrapText="1"/>
    </xf>
    <xf numFmtId="0" fontId="6" fillId="0" borderId="93" xfId="42" applyFont="1" applyFill="1" applyBorder="1" applyAlignment="1">
      <alignment horizontal="left" vertical="center" wrapText="1"/>
    </xf>
    <xf numFmtId="0" fontId="6" fillId="0" borderId="104" xfId="42" applyFont="1" applyFill="1" applyBorder="1" applyAlignment="1">
      <alignment horizontal="center" vertical="center" textRotation="255" shrinkToFit="1"/>
    </xf>
    <xf numFmtId="0" fontId="6" fillId="0" borderId="105" xfId="42" applyFont="1" applyFill="1" applyBorder="1" applyAlignment="1">
      <alignment horizontal="center" vertical="center" textRotation="255" shrinkToFit="1"/>
    </xf>
    <xf numFmtId="0" fontId="6" fillId="0" borderId="106" xfId="42" applyFont="1" applyFill="1" applyBorder="1" applyAlignment="1">
      <alignment horizontal="center" vertical="center" textRotation="255" shrinkToFit="1"/>
    </xf>
    <xf numFmtId="0" fontId="6" fillId="0" borderId="45" xfId="42" applyFont="1" applyFill="1" applyBorder="1" applyAlignment="1">
      <alignment horizontal="center" vertical="center" textRotation="255"/>
    </xf>
    <xf numFmtId="0" fontId="30" fillId="0" borderId="24" xfId="42" applyFont="1" applyFill="1" applyBorder="1" applyAlignment="1">
      <alignment horizontal="center" vertical="center" wrapText="1"/>
    </xf>
    <xf numFmtId="0" fontId="30" fillId="0" borderId="25" xfId="42" applyFont="1" applyFill="1" applyBorder="1" applyAlignment="1">
      <alignment horizontal="center" vertical="center" wrapText="1"/>
    </xf>
    <xf numFmtId="0" fontId="30" fillId="0" borderId="27" xfId="42" applyFont="1" applyFill="1" applyBorder="1" applyAlignment="1">
      <alignment horizontal="center" vertical="center" wrapText="1"/>
    </xf>
    <xf numFmtId="0" fontId="30" fillId="0" borderId="0" xfId="42" applyFont="1" applyFill="1" applyBorder="1" applyAlignment="1">
      <alignment horizontal="center" vertical="center" wrapText="1"/>
    </xf>
    <xf numFmtId="0" fontId="30" fillId="0" borderId="13" xfId="42" applyFont="1" applyFill="1" applyBorder="1" applyAlignment="1">
      <alignment horizontal="center" vertical="center" wrapText="1"/>
    </xf>
    <xf numFmtId="0" fontId="30" fillId="0" borderId="63" xfId="42" applyFont="1" applyFill="1" applyBorder="1" applyAlignment="1">
      <alignment horizontal="center" vertical="center" wrapText="1"/>
    </xf>
    <xf numFmtId="0" fontId="30" fillId="0" borderId="19" xfId="42" applyFont="1" applyFill="1" applyBorder="1" applyAlignment="1">
      <alignment horizontal="center" vertical="center" wrapText="1"/>
    </xf>
    <xf numFmtId="0" fontId="30" fillId="0" borderId="23" xfId="42" applyFont="1" applyFill="1" applyBorder="1" applyAlignment="1">
      <alignment horizontal="center" vertical="center" wrapText="1"/>
    </xf>
    <xf numFmtId="0" fontId="35" fillId="0" borderId="17" xfId="42" applyFont="1" applyFill="1" applyBorder="1" applyAlignment="1">
      <alignment horizontal="center" vertical="center"/>
    </xf>
    <xf numFmtId="0" fontId="52" fillId="34" borderId="0" xfId="42" applyFont="1" applyFill="1" applyBorder="1" applyAlignment="1">
      <alignment horizontal="center" vertical="center" wrapText="1"/>
    </xf>
    <xf numFmtId="0" fontId="37" fillId="0" borderId="69" xfId="42" applyFont="1" applyBorder="1" applyAlignment="1">
      <alignment horizontal="left" vertical="center" wrapText="1"/>
    </xf>
    <xf numFmtId="0" fontId="37" fillId="0" borderId="24" xfId="42" applyFont="1" applyBorder="1" applyAlignment="1">
      <alignment horizontal="left" vertical="center" wrapText="1"/>
    </xf>
    <xf numFmtId="0" fontId="37" fillId="0" borderId="25" xfId="42" applyFont="1" applyBorder="1" applyAlignment="1">
      <alignment horizontal="left" vertical="center" wrapText="1"/>
    </xf>
    <xf numFmtId="0" fontId="37" fillId="0" borderId="75" xfId="42" applyFont="1" applyBorder="1" applyAlignment="1">
      <alignment horizontal="left" vertical="center" wrapText="1"/>
    </xf>
    <xf numFmtId="0" fontId="37" fillId="0" borderId="13" xfId="42" applyFont="1" applyBorder="1" applyAlignment="1">
      <alignment horizontal="left" vertical="center" wrapText="1"/>
    </xf>
    <xf numFmtId="0" fontId="37" fillId="0" borderId="71" xfId="42" applyFont="1" applyBorder="1" applyAlignment="1">
      <alignment horizontal="left" vertical="center" wrapText="1"/>
    </xf>
    <xf numFmtId="0" fontId="37" fillId="0" borderId="19" xfId="42" applyFont="1" applyBorder="1" applyAlignment="1">
      <alignment horizontal="left" vertical="center" wrapText="1"/>
    </xf>
    <xf numFmtId="0" fontId="37" fillId="0" borderId="23" xfId="42" applyFont="1" applyBorder="1" applyAlignment="1">
      <alignment horizontal="left" vertical="center" wrapText="1"/>
    </xf>
    <xf numFmtId="0" fontId="31" fillId="0" borderId="0" xfId="42" applyFont="1" applyFill="1" applyBorder="1" applyAlignment="1">
      <alignment horizontal="left" vertical="center"/>
    </xf>
    <xf numFmtId="0" fontId="6" fillId="26" borderId="40" xfId="42" applyFont="1" applyFill="1" applyBorder="1" applyAlignment="1">
      <alignment horizontal="center" vertical="center"/>
    </xf>
    <xf numFmtId="0" fontId="9" fillId="36" borderId="12" xfId="42" applyFont="1" applyFill="1" applyBorder="1" applyAlignment="1">
      <alignment horizontal="center" vertical="center" shrinkToFit="1"/>
    </xf>
    <xf numFmtId="0" fontId="9" fillId="36" borderId="24" xfId="42" applyFont="1" applyFill="1" applyBorder="1" applyAlignment="1">
      <alignment horizontal="center" vertical="center" shrinkToFit="1"/>
    </xf>
    <xf numFmtId="0" fontId="9" fillId="36" borderId="25" xfId="42" applyFont="1" applyFill="1" applyBorder="1" applyAlignment="1">
      <alignment horizontal="center" vertical="center" shrinkToFit="1"/>
    </xf>
    <xf numFmtId="0" fontId="9" fillId="36" borderId="63" xfId="42" applyFont="1" applyFill="1" applyBorder="1" applyAlignment="1">
      <alignment horizontal="center" vertical="center" shrinkToFit="1"/>
    </xf>
    <xf numFmtId="0" fontId="9" fillId="36" borderId="19" xfId="42" applyFont="1" applyFill="1" applyBorder="1" applyAlignment="1">
      <alignment horizontal="center" vertical="center" shrinkToFit="1"/>
    </xf>
    <xf numFmtId="0" fontId="9" fillId="36" borderId="23" xfId="42" applyFont="1" applyFill="1" applyBorder="1" applyAlignment="1">
      <alignment horizontal="center" vertical="center" shrinkToFit="1"/>
    </xf>
    <xf numFmtId="0" fontId="9" fillId="0" borderId="0" xfId="42" applyFont="1" applyFill="1" applyBorder="1" applyAlignment="1">
      <alignment horizontal="left" vertical="center"/>
    </xf>
    <xf numFmtId="0" fontId="9" fillId="0" borderId="13" xfId="42" applyFont="1" applyFill="1" applyBorder="1" applyAlignment="1">
      <alignment horizontal="left" vertical="center"/>
    </xf>
    <xf numFmtId="0" fontId="6" fillId="0" borderId="161" xfId="42" applyFont="1" applyFill="1" applyBorder="1" applyAlignment="1">
      <alignment horizontal="center" vertical="center"/>
    </xf>
    <xf numFmtId="0" fontId="6" fillId="0" borderId="162" xfId="42" applyFont="1" applyFill="1" applyBorder="1" applyAlignment="1">
      <alignment horizontal="center" vertical="center"/>
    </xf>
    <xf numFmtId="0" fontId="6" fillId="0" borderId="163" xfId="42" applyFont="1" applyFill="1" applyBorder="1" applyAlignment="1">
      <alignment horizontal="center" vertical="center"/>
    </xf>
    <xf numFmtId="0" fontId="31" fillId="0" borderId="0" xfId="42" applyFont="1" applyFill="1" applyBorder="1" applyAlignment="1">
      <alignment horizontal="left" vertical="center" wrapText="1"/>
    </xf>
    <xf numFmtId="0" fontId="31" fillId="0" borderId="0" xfId="42" applyFont="1" applyFill="1" applyBorder="1" applyAlignment="1">
      <alignment horizontal="left" wrapText="1"/>
    </xf>
    <xf numFmtId="0" fontId="6" fillId="0" borderId="19" xfId="42" applyFont="1" applyFill="1" applyBorder="1" applyAlignment="1">
      <alignment horizontal="left" wrapText="1"/>
    </xf>
    <xf numFmtId="0" fontId="40" fillId="0" borderId="153" xfId="47" applyFont="1" applyBorder="1" applyAlignment="1">
      <alignment horizontal="center" vertical="center"/>
    </xf>
    <xf numFmtId="0" fontId="40" fillId="0" borderId="154" xfId="47" applyFont="1" applyBorder="1" applyAlignment="1">
      <alignment horizontal="center" vertical="center"/>
    </xf>
    <xf numFmtId="0" fontId="40" fillId="0" borderId="155" xfId="47" applyFont="1" applyBorder="1" applyAlignment="1">
      <alignment horizontal="center" vertical="center"/>
    </xf>
    <xf numFmtId="0" fontId="40" fillId="0" borderId="10" xfId="47" applyFont="1" applyBorder="1" applyAlignment="1">
      <alignment horizontal="center" vertical="center"/>
    </xf>
    <xf numFmtId="0" fontId="40" fillId="0" borderId="0" xfId="47" applyFont="1" applyBorder="1" applyAlignment="1">
      <alignment horizontal="center" vertical="center"/>
    </xf>
    <xf numFmtId="0" fontId="40" fillId="0" borderId="40" xfId="47" applyFont="1" applyBorder="1" applyAlignment="1">
      <alignment horizontal="center" vertical="center" wrapText="1"/>
    </xf>
    <xf numFmtId="0" fontId="40" fillId="0" borderId="0" xfId="47" applyFont="1" applyBorder="1" applyAlignment="1">
      <alignment horizontal="center" vertical="center" wrapText="1"/>
    </xf>
    <xf numFmtId="0" fontId="40" fillId="0" borderId="40" xfId="47" applyFont="1" applyBorder="1" applyAlignment="1">
      <alignment horizontal="center" vertical="center"/>
    </xf>
    <xf numFmtId="0" fontId="32" fillId="0" borderId="0" xfId="42" applyFont="1" applyFill="1" applyBorder="1" applyAlignment="1">
      <alignment horizontal="center" vertical="center"/>
    </xf>
    <xf numFmtId="0" fontId="32" fillId="0" borderId="0" xfId="42" applyFont="1" applyFill="1" applyBorder="1" applyAlignment="1">
      <alignment horizontal="center" vertical="center" shrinkToFit="1"/>
    </xf>
    <xf numFmtId="49" fontId="32" fillId="0" borderId="0" xfId="42" applyNumberFormat="1" applyFont="1" applyFill="1" applyBorder="1" applyAlignment="1">
      <alignment horizontal="center" vertical="center"/>
    </xf>
    <xf numFmtId="0" fontId="32" fillId="0" borderId="136"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137" xfId="0" applyFont="1" applyFill="1" applyBorder="1" applyAlignment="1">
      <alignment horizontal="left" vertical="center" wrapText="1"/>
    </xf>
    <xf numFmtId="0" fontId="35" fillId="0" borderId="130" xfId="51" applyFont="1" applyFill="1" applyBorder="1" applyAlignment="1">
      <alignment horizontal="center" vertical="center" shrinkToFit="1"/>
    </xf>
    <xf numFmtId="0" fontId="35" fillId="0" borderId="40" xfId="51" applyFont="1" applyFill="1" applyBorder="1" applyAlignment="1">
      <alignment horizontal="center" vertical="center" shrinkToFit="1"/>
    </xf>
    <xf numFmtId="49" fontId="32" fillId="0" borderId="144" xfId="42" applyNumberFormat="1" applyFont="1" applyFill="1" applyBorder="1" applyAlignment="1">
      <alignment horizontal="center" vertical="center"/>
    </xf>
    <xf numFmtId="49" fontId="32" fillId="0" borderId="143" xfId="42" applyNumberFormat="1" applyFont="1" applyFill="1" applyBorder="1" applyAlignment="1">
      <alignment horizontal="center" vertical="center"/>
    </xf>
    <xf numFmtId="49" fontId="32" fillId="0" borderId="156" xfId="42" applyNumberFormat="1" applyFont="1" applyFill="1" applyBorder="1" applyAlignment="1">
      <alignment horizontal="center" vertical="center"/>
    </xf>
    <xf numFmtId="49" fontId="32" fillId="0" borderId="17" xfId="42" applyNumberFormat="1" applyFont="1" applyFill="1" applyBorder="1" applyAlignment="1">
      <alignment horizontal="center" vertical="center"/>
    </xf>
    <xf numFmtId="49" fontId="32" fillId="0" borderId="22" xfId="42" applyNumberFormat="1" applyFont="1" applyFill="1" applyBorder="1" applyAlignment="1">
      <alignment horizontal="center" vertical="center"/>
    </xf>
    <xf numFmtId="49" fontId="32" fillId="0" borderId="20" xfId="42" applyNumberFormat="1" applyFont="1" applyFill="1" applyBorder="1" applyAlignment="1">
      <alignment horizontal="center" vertical="center"/>
    </xf>
    <xf numFmtId="49" fontId="32" fillId="0" borderId="10" xfId="42" applyNumberFormat="1" applyFont="1" applyFill="1" applyBorder="1" applyAlignment="1">
      <alignment horizontal="center" vertical="center"/>
    </xf>
    <xf numFmtId="49" fontId="32" fillId="0" borderId="159" xfId="42" applyNumberFormat="1" applyFont="1" applyFill="1" applyBorder="1" applyAlignment="1">
      <alignment horizontal="center" vertical="center"/>
    </xf>
    <xf numFmtId="0" fontId="6" fillId="0" borderId="0" xfId="51" applyFont="1" applyFill="1" applyBorder="1" applyAlignment="1">
      <alignment horizontal="center" vertical="top"/>
    </xf>
    <xf numFmtId="0" fontId="6" fillId="0" borderId="10" xfId="51" applyFont="1" applyFill="1" applyBorder="1" applyAlignment="1">
      <alignment horizontal="center" vertical="top"/>
    </xf>
    <xf numFmtId="0" fontId="35" fillId="0" borderId="0" xfId="51" applyFont="1" applyFill="1" applyBorder="1" applyAlignment="1">
      <alignment horizontal="left" vertical="center" shrinkToFit="1"/>
    </xf>
    <xf numFmtId="0" fontId="32" fillId="0" borderId="40" xfId="42" applyFont="1" applyBorder="1" applyAlignment="1">
      <alignment horizontal="center" vertical="center"/>
    </xf>
    <xf numFmtId="0" fontId="35" fillId="0" borderId="124" xfId="42" applyFont="1" applyBorder="1" applyAlignment="1">
      <alignment horizontal="center" vertical="center"/>
    </xf>
    <xf numFmtId="0" fontId="35" fillId="0" borderId="125" xfId="42" applyFont="1" applyBorder="1" applyAlignment="1">
      <alignment horizontal="center" vertical="center"/>
    </xf>
    <xf numFmtId="0" fontId="35" fillId="0" borderId="55" xfId="42" applyNumberFormat="1" applyFont="1" applyBorder="1" applyAlignment="1">
      <alignment horizontal="center" vertical="center"/>
    </xf>
    <xf numFmtId="0" fontId="35" fillId="0" borderId="124" xfId="42" applyNumberFormat="1" applyFont="1" applyBorder="1" applyAlignment="1">
      <alignment horizontal="center" vertical="center"/>
    </xf>
    <xf numFmtId="0" fontId="35" fillId="0" borderId="126" xfId="42" applyNumberFormat="1" applyFont="1" applyBorder="1" applyAlignment="1">
      <alignment horizontal="center" vertical="center"/>
    </xf>
    <xf numFmtId="0" fontId="35" fillId="0" borderId="125" xfId="42" applyNumberFormat="1" applyFont="1" applyBorder="1" applyAlignment="1">
      <alignment horizontal="center" vertical="center"/>
    </xf>
    <xf numFmtId="0" fontId="32" fillId="0" borderId="39" xfId="42" applyFont="1" applyBorder="1" applyAlignment="1">
      <alignment horizontal="center" vertical="center"/>
    </xf>
    <xf numFmtId="0" fontId="35" fillId="0" borderId="130" xfId="51" applyFont="1" applyFill="1" applyBorder="1" applyAlignment="1">
      <alignment horizontal="center" vertical="center"/>
    </xf>
    <xf numFmtId="0" fontId="35" fillId="0" borderId="160" xfId="51" applyFont="1" applyFill="1" applyBorder="1" applyAlignment="1">
      <alignment horizontal="center" vertical="center"/>
    </xf>
    <xf numFmtId="0" fontId="35" fillId="0" borderId="45" xfId="51" applyFont="1" applyFill="1" applyBorder="1" applyAlignment="1">
      <alignment horizontal="center" vertical="center"/>
    </xf>
    <xf numFmtId="0" fontId="32" fillId="0" borderId="144" xfId="51" applyFont="1" applyFill="1" applyBorder="1" applyAlignment="1">
      <alignment horizontal="center" vertical="center" shrinkToFit="1"/>
    </xf>
    <xf numFmtId="0" fontId="32" fillId="0" borderId="143" xfId="51" applyFont="1" applyFill="1" applyBorder="1" applyAlignment="1">
      <alignment horizontal="center" vertical="center" shrinkToFit="1"/>
    </xf>
    <xf numFmtId="0" fontId="32" fillId="0" borderId="157" xfId="51" applyFont="1" applyFill="1" applyBorder="1" applyAlignment="1">
      <alignment horizontal="center" vertical="center" shrinkToFit="1"/>
    </xf>
    <xf numFmtId="0" fontId="32" fillId="0" borderId="11" xfId="51" applyFont="1" applyFill="1" applyBorder="1" applyAlignment="1">
      <alignment horizontal="center" vertical="center" shrinkToFit="1"/>
    </xf>
    <xf numFmtId="0" fontId="32" fillId="0" borderId="145" xfId="51" applyFont="1" applyFill="1" applyBorder="1" applyAlignment="1">
      <alignment horizontal="center" vertical="center" shrinkToFit="1"/>
    </xf>
    <xf numFmtId="0" fontId="32" fillId="0" borderId="158" xfId="51" applyFont="1" applyFill="1" applyBorder="1" applyAlignment="1">
      <alignment horizontal="center" vertical="center" shrinkToFit="1"/>
    </xf>
    <xf numFmtId="49" fontId="32" fillId="0" borderId="18" xfId="42" applyNumberFormat="1" applyFont="1" applyFill="1" applyBorder="1" applyAlignment="1">
      <alignment horizontal="center" vertical="center"/>
    </xf>
    <xf numFmtId="0" fontId="6" fillId="0" borderId="17" xfId="42" applyFont="1" applyFill="1" applyBorder="1" applyAlignment="1">
      <alignment horizontal="center" vertical="center"/>
    </xf>
    <xf numFmtId="0" fontId="6" fillId="0" borderId="0" xfId="42" applyFont="1" applyFill="1" applyAlignment="1">
      <alignment horizontal="center" vertical="center"/>
    </xf>
    <xf numFmtId="0" fontId="35" fillId="0" borderId="40" xfId="42" applyFont="1" applyFill="1" applyBorder="1" applyAlignment="1">
      <alignment horizontal="center" vertical="center" wrapText="1"/>
    </xf>
    <xf numFmtId="0" fontId="32" fillId="0" borderId="0" xfId="42" applyFont="1" applyBorder="1" applyAlignment="1">
      <alignment horizontal="left" vertical="top" wrapText="1"/>
    </xf>
    <xf numFmtId="0" fontId="32" fillId="0" borderId="17" xfId="42" applyFont="1" applyBorder="1" applyAlignment="1">
      <alignment horizontal="left" vertical="center" wrapText="1"/>
    </xf>
    <xf numFmtId="0" fontId="32" fillId="0" borderId="34" xfId="42" applyFont="1" applyFill="1" applyBorder="1" applyAlignment="1">
      <alignment horizontal="left" vertical="center" wrapText="1"/>
    </xf>
    <xf numFmtId="0" fontId="32" fillId="0" borderId="15" xfId="42" applyFont="1" applyFill="1" applyBorder="1" applyAlignment="1">
      <alignment horizontal="left" vertical="center" wrapText="1"/>
    </xf>
    <xf numFmtId="0" fontId="32" fillId="0" borderId="35" xfId="42" applyFont="1" applyFill="1" applyBorder="1" applyAlignment="1">
      <alignment horizontal="left" vertical="center" wrapText="1"/>
    </xf>
    <xf numFmtId="0" fontId="32" fillId="0" borderId="32" xfId="42" applyFont="1" applyFill="1" applyBorder="1" applyAlignment="1">
      <alignment horizontal="left" vertical="center" wrapText="1"/>
    </xf>
    <xf numFmtId="0" fontId="32" fillId="0" borderId="11" xfId="42" applyFont="1" applyFill="1" applyBorder="1" applyAlignment="1">
      <alignment horizontal="left" vertical="center" wrapText="1"/>
    </xf>
    <xf numFmtId="0" fontId="32" fillId="0" borderId="43" xfId="42" applyFont="1" applyFill="1" applyBorder="1" applyAlignment="1">
      <alignment horizontal="left" vertical="center" wrapText="1"/>
    </xf>
    <xf numFmtId="0" fontId="0" fillId="0" borderId="0" xfId="42" applyFont="1" applyBorder="1" applyAlignment="1">
      <alignment horizontal="center" vertical="center" wrapText="1"/>
    </xf>
    <xf numFmtId="0" fontId="35" fillId="0" borderId="55" xfId="42" applyFont="1" applyBorder="1" applyAlignment="1">
      <alignment horizontal="center" vertical="center"/>
    </xf>
    <xf numFmtId="0" fontId="36" fillId="0" borderId="0" xfId="51" quotePrefix="1" applyFont="1" applyFill="1" applyBorder="1" applyAlignment="1">
      <alignment horizontal="left" vertical="center"/>
    </xf>
    <xf numFmtId="14" fontId="9" fillId="31" borderId="0" xfId="42" applyNumberFormat="1" applyFont="1" applyFill="1" applyBorder="1" applyAlignment="1">
      <alignment horizontal="center" vertical="center" wrapText="1"/>
    </xf>
    <xf numFmtId="14" fontId="50" fillId="30" borderId="64" xfId="42" applyNumberFormat="1" applyFont="1" applyFill="1" applyBorder="1" applyAlignment="1">
      <alignment horizontal="center" vertical="center" wrapText="1"/>
    </xf>
    <xf numFmtId="14" fontId="50" fillId="30" borderId="78" xfId="42" applyNumberFormat="1" applyFont="1" applyFill="1" applyBorder="1" applyAlignment="1">
      <alignment horizontal="center" vertical="center" wrapText="1"/>
    </xf>
    <xf numFmtId="14" fontId="50" fillId="30" borderId="57" xfId="42" applyNumberFormat="1" applyFont="1" applyFill="1" applyBorder="1" applyAlignment="1">
      <alignment horizontal="center" vertical="center" wrapText="1"/>
    </xf>
    <xf numFmtId="14" fontId="50" fillId="30" borderId="0" xfId="42" applyNumberFormat="1" applyFont="1" applyFill="1" applyBorder="1" applyAlignment="1">
      <alignment horizontal="center" vertical="center" wrapText="1"/>
    </xf>
    <xf numFmtId="14" fontId="50" fillId="30" borderId="59" xfId="42" applyNumberFormat="1" applyFont="1" applyFill="1" applyBorder="1" applyAlignment="1">
      <alignment horizontal="center" vertical="center" wrapText="1"/>
    </xf>
    <xf numFmtId="14" fontId="50" fillId="30" borderId="56" xfId="42" applyNumberFormat="1" applyFont="1" applyFill="1" applyBorder="1" applyAlignment="1">
      <alignment horizontal="center" vertical="center" wrapText="1"/>
    </xf>
    <xf numFmtId="0" fontId="54" fillId="30" borderId="78" xfId="42" applyNumberFormat="1" applyFont="1" applyFill="1" applyBorder="1" applyAlignment="1">
      <alignment horizontal="center" vertical="center" shrinkToFit="1"/>
    </xf>
    <xf numFmtId="0" fontId="54" fillId="30" borderId="0" xfId="42" applyNumberFormat="1" applyFont="1" applyFill="1" applyBorder="1" applyAlignment="1">
      <alignment horizontal="center" vertical="center" shrinkToFit="1"/>
    </xf>
    <xf numFmtId="0" fontId="54" fillId="30" borderId="56" xfId="42" applyNumberFormat="1" applyFont="1" applyFill="1" applyBorder="1" applyAlignment="1">
      <alignment horizontal="center" vertical="center" shrinkToFit="1"/>
    </xf>
    <xf numFmtId="14" fontId="50" fillId="30" borderId="66" xfId="42" applyNumberFormat="1" applyFont="1" applyFill="1" applyBorder="1" applyAlignment="1">
      <alignment horizontal="center" vertical="center" wrapText="1"/>
    </xf>
    <xf numFmtId="14" fontId="50" fillId="30" borderId="58" xfId="42" applyNumberFormat="1" applyFont="1" applyFill="1" applyBorder="1" applyAlignment="1">
      <alignment horizontal="center" vertical="center" wrapText="1"/>
    </xf>
    <xf numFmtId="14" fontId="50" fillId="30" borderId="60" xfId="42" applyNumberFormat="1" applyFont="1" applyFill="1" applyBorder="1" applyAlignment="1">
      <alignment horizontal="center" vertical="center" wrapText="1"/>
    </xf>
    <xf numFmtId="0" fontId="32" fillId="0" borderId="65" xfId="42" applyFont="1" applyFill="1" applyBorder="1" applyAlignment="1">
      <alignment horizontal="center" vertical="center"/>
    </xf>
    <xf numFmtId="0" fontId="0" fillId="0" borderId="40" xfId="42" applyFont="1" applyFill="1" applyBorder="1" applyAlignment="1">
      <alignment horizontal="left" vertical="center" wrapText="1"/>
    </xf>
    <xf numFmtId="0" fontId="0" fillId="0" borderId="40" xfId="42" applyFont="1" applyFill="1" applyBorder="1" applyAlignment="1">
      <alignment horizontal="center" vertical="center"/>
    </xf>
    <xf numFmtId="0" fontId="49" fillId="0" borderId="0" xfId="51" applyFont="1" applyFill="1" applyBorder="1" applyAlignment="1">
      <alignment horizontal="center" vertical="center"/>
    </xf>
    <xf numFmtId="0" fontId="41" fillId="0" borderId="44" xfId="42" applyFont="1" applyFill="1" applyBorder="1" applyAlignment="1">
      <alignment horizontal="center" vertical="center" wrapText="1"/>
    </xf>
    <xf numFmtId="0" fontId="41" fillId="0" borderId="36" xfId="42" applyFont="1" applyFill="1" applyBorder="1" applyAlignment="1">
      <alignment horizontal="center" vertical="center" wrapText="1"/>
    </xf>
    <xf numFmtId="0" fontId="41" fillId="0" borderId="17" xfId="42" applyFont="1" applyFill="1" applyBorder="1" applyAlignment="1">
      <alignment horizontal="center" vertical="center" wrapText="1"/>
    </xf>
    <xf numFmtId="0" fontId="41" fillId="0" borderId="0" xfId="42" applyFont="1" applyFill="1" applyBorder="1" applyAlignment="1">
      <alignment horizontal="center" vertical="center" wrapText="1"/>
    </xf>
    <xf numFmtId="0" fontId="41" fillId="0" borderId="20" xfId="42" applyFont="1" applyFill="1" applyBorder="1" applyAlignment="1">
      <alignment horizontal="center" vertical="center" wrapText="1"/>
    </xf>
    <xf numFmtId="0" fontId="41" fillId="0" borderId="10" xfId="42" applyFont="1" applyFill="1" applyBorder="1" applyAlignment="1">
      <alignment horizontal="center" vertical="center" wrapText="1"/>
    </xf>
    <xf numFmtId="14" fontId="9" fillId="31" borderId="0" xfId="42" applyNumberFormat="1" applyFont="1" applyFill="1" applyBorder="1" applyAlignment="1">
      <alignment horizontal="left" vertical="center" wrapText="1"/>
    </xf>
    <xf numFmtId="0" fontId="44" fillId="0" borderId="0" xfId="51" applyFont="1" applyFill="1" applyBorder="1" applyAlignment="1">
      <alignment horizontal="center" vertical="center"/>
    </xf>
    <xf numFmtId="0" fontId="56" fillId="0" borderId="0" xfId="51" quotePrefix="1" applyFont="1" applyFill="1" applyBorder="1" applyAlignment="1">
      <alignment horizontal="left" vertical="center"/>
    </xf>
    <xf numFmtId="0" fontId="35" fillId="0" borderId="12" xfId="42" applyFont="1" applyBorder="1" applyAlignment="1">
      <alignment horizontal="left" vertical="top" wrapText="1"/>
    </xf>
    <xf numFmtId="0" fontId="35" fillId="0" borderId="24" xfId="42" applyFont="1" applyBorder="1" applyAlignment="1">
      <alignment horizontal="left" vertical="top" wrapText="1"/>
    </xf>
    <xf numFmtId="0" fontId="35" fillId="0" borderId="25" xfId="42" applyFont="1" applyBorder="1" applyAlignment="1">
      <alignment horizontal="left" vertical="top" wrapText="1"/>
    </xf>
    <xf numFmtId="0" fontId="35" fillId="0" borderId="27" xfId="42" applyFont="1" applyBorder="1" applyAlignment="1">
      <alignment horizontal="left" vertical="top" wrapText="1"/>
    </xf>
    <xf numFmtId="0" fontId="35" fillId="0" borderId="0" xfId="42" applyFont="1" applyBorder="1" applyAlignment="1">
      <alignment horizontal="left" vertical="top" wrapText="1"/>
    </xf>
    <xf numFmtId="0" fontId="35" fillId="0" borderId="13" xfId="42" applyFont="1" applyBorder="1" applyAlignment="1">
      <alignment horizontal="left" vertical="top" wrapText="1"/>
    </xf>
    <xf numFmtId="0" fontId="35" fillId="0" borderId="63" xfId="42" applyFont="1" applyBorder="1" applyAlignment="1">
      <alignment horizontal="left" vertical="top" wrapText="1"/>
    </xf>
    <xf numFmtId="0" fontId="35" fillId="0" borderId="19" xfId="42" applyFont="1" applyBorder="1" applyAlignment="1">
      <alignment horizontal="left" vertical="top" wrapText="1"/>
    </xf>
    <xf numFmtId="0" fontId="35" fillId="0" borderId="23" xfId="42" applyFont="1" applyBorder="1" applyAlignment="1">
      <alignment horizontal="left" vertical="top" wrapText="1"/>
    </xf>
    <xf numFmtId="14" fontId="50" fillId="30" borderId="12" xfId="42" applyNumberFormat="1" applyFont="1" applyFill="1" applyBorder="1" applyAlignment="1">
      <alignment horizontal="left" vertical="center" wrapText="1"/>
    </xf>
    <xf numFmtId="14" fontId="50" fillId="30" borderId="24" xfId="42" applyNumberFormat="1" applyFont="1" applyFill="1" applyBorder="1" applyAlignment="1">
      <alignment horizontal="left" vertical="center" wrapText="1"/>
    </xf>
    <xf numFmtId="14" fontId="50" fillId="30" borderId="25" xfId="42" applyNumberFormat="1" applyFont="1" applyFill="1" applyBorder="1" applyAlignment="1">
      <alignment horizontal="left" vertical="center" wrapText="1"/>
    </xf>
    <xf numFmtId="14" fontId="50" fillId="30" borderId="27" xfId="42" applyNumberFormat="1" applyFont="1" applyFill="1" applyBorder="1" applyAlignment="1">
      <alignment horizontal="left" vertical="center" wrapText="1"/>
    </xf>
    <xf numFmtId="14" fontId="50" fillId="30" borderId="0" xfId="42" applyNumberFormat="1" applyFont="1" applyFill="1" applyBorder="1" applyAlignment="1">
      <alignment horizontal="left" vertical="center" wrapText="1"/>
    </xf>
    <xf numFmtId="14" fontId="50" fillId="30" borderId="13" xfId="42" applyNumberFormat="1" applyFont="1" applyFill="1" applyBorder="1" applyAlignment="1">
      <alignment horizontal="left" vertical="center" wrapText="1"/>
    </xf>
    <xf numFmtId="14" fontId="50" fillId="30" borderId="63" xfId="42" applyNumberFormat="1" applyFont="1" applyFill="1" applyBorder="1" applyAlignment="1">
      <alignment horizontal="left" vertical="center" wrapText="1"/>
    </xf>
    <xf numFmtId="14" fontId="50" fillId="30" borderId="19" xfId="42" applyNumberFormat="1" applyFont="1" applyFill="1" applyBorder="1" applyAlignment="1">
      <alignment horizontal="left" vertical="center" wrapText="1"/>
    </xf>
    <xf numFmtId="14" fontId="50" fillId="30" borderId="23" xfId="42" applyNumberFormat="1" applyFont="1" applyFill="1" applyBorder="1" applyAlignment="1">
      <alignment horizontal="left" vertical="center" wrapText="1"/>
    </xf>
    <xf numFmtId="0" fontId="35" fillId="0" borderId="0" xfId="51" applyFont="1" applyFill="1" applyBorder="1" applyAlignment="1">
      <alignment horizontal="left" vertical="center"/>
    </xf>
    <xf numFmtId="0" fontId="0" fillId="0" borderId="0" xfId="42" applyFont="1" applyBorder="1" applyAlignment="1">
      <alignment horizontal="center" vertical="center"/>
    </xf>
    <xf numFmtId="0" fontId="35" fillId="0" borderId="40" xfId="42" applyFont="1" applyBorder="1" applyAlignment="1">
      <alignment horizontal="center" vertical="center" wrapText="1"/>
    </xf>
    <xf numFmtId="0" fontId="35" fillId="0" borderId="0" xfId="51" applyFont="1" applyFill="1" applyAlignment="1">
      <alignment horizontal="left" vertical="center"/>
    </xf>
    <xf numFmtId="0" fontId="36" fillId="0" borderId="12" xfId="42" applyNumberFormat="1" applyFont="1" applyFill="1" applyBorder="1" applyAlignment="1">
      <alignment horizontal="center" vertical="center"/>
    </xf>
    <xf numFmtId="0" fontId="36" fillId="0" borderId="25" xfId="42" applyNumberFormat="1" applyFont="1" applyFill="1" applyBorder="1" applyAlignment="1">
      <alignment horizontal="center" vertical="center"/>
    </xf>
    <xf numFmtId="0" fontId="36" fillId="0" borderId="63" xfId="42" applyNumberFormat="1" applyFont="1" applyFill="1" applyBorder="1" applyAlignment="1">
      <alignment horizontal="center" vertical="center"/>
    </xf>
    <xf numFmtId="0" fontId="36" fillId="0" borderId="23" xfId="42" applyNumberFormat="1" applyFont="1" applyFill="1" applyBorder="1" applyAlignment="1">
      <alignment horizontal="center" vertical="center"/>
    </xf>
    <xf numFmtId="0" fontId="32" fillId="0" borderId="27" xfId="51" applyNumberFormat="1" applyFont="1" applyFill="1" applyBorder="1" applyAlignment="1">
      <alignment horizontal="left" vertical="center" wrapText="1"/>
    </xf>
    <xf numFmtId="0" fontId="32" fillId="0" borderId="0" xfId="51" applyNumberFormat="1" applyFont="1" applyFill="1" applyBorder="1" applyAlignment="1">
      <alignment horizontal="left" vertical="center"/>
    </xf>
    <xf numFmtId="0" fontId="32" fillId="0" borderId="137" xfId="51" applyNumberFormat="1" applyFont="1" applyFill="1" applyBorder="1" applyAlignment="1">
      <alignment horizontal="left" vertical="center"/>
    </xf>
    <xf numFmtId="0" fontId="32" fillId="0" borderId="27" xfId="51" applyNumberFormat="1" applyFont="1" applyFill="1" applyBorder="1" applyAlignment="1">
      <alignment horizontal="left" vertical="center"/>
    </xf>
    <xf numFmtId="0" fontId="35" fillId="0" borderId="0" xfId="51" applyFont="1" applyFill="1" applyAlignment="1">
      <alignment horizontal="center" vertical="center"/>
    </xf>
    <xf numFmtId="0" fontId="35" fillId="0" borderId="0" xfId="51" applyNumberFormat="1" applyFont="1" applyFill="1" applyAlignment="1">
      <alignment horizontal="center" vertical="center"/>
    </xf>
    <xf numFmtId="0" fontId="38" fillId="0" borderId="0" xfId="42" applyFont="1" applyBorder="1" applyAlignment="1">
      <alignment horizontal="left" vertical="top" wrapText="1"/>
    </xf>
    <xf numFmtId="0" fontId="32" fillId="0" borderId="95" xfId="42" applyFont="1" applyFill="1" applyBorder="1" applyAlignment="1">
      <alignment horizontal="center" vertical="center" wrapText="1" shrinkToFit="1"/>
    </xf>
    <xf numFmtId="0" fontId="32" fillId="0" borderId="40" xfId="42" applyFont="1" applyFill="1" applyBorder="1" applyAlignment="1">
      <alignment horizontal="center" vertical="center" wrapText="1" shrinkToFit="1"/>
    </xf>
    <xf numFmtId="0" fontId="41" fillId="0" borderId="40" xfId="42" applyFont="1" applyFill="1" applyBorder="1" applyAlignment="1">
      <alignment horizontal="center" vertical="center" wrapText="1"/>
    </xf>
    <xf numFmtId="0" fontId="41" fillId="0" borderId="45" xfId="42" applyFont="1" applyFill="1" applyBorder="1" applyAlignment="1">
      <alignment horizontal="center" vertical="center" wrapText="1"/>
    </xf>
    <xf numFmtId="0" fontId="41" fillId="0" borderId="40" xfId="42" applyFont="1" applyFill="1" applyBorder="1" applyAlignment="1">
      <alignment horizontal="center" vertical="center"/>
    </xf>
    <xf numFmtId="0" fontId="41" fillId="0" borderId="45" xfId="42" applyFont="1" applyFill="1" applyBorder="1" applyAlignment="1">
      <alignment horizontal="center" vertical="center"/>
    </xf>
    <xf numFmtId="0" fontId="32" fillId="0" borderId="17" xfId="42" applyFont="1" applyFill="1" applyBorder="1" applyAlignment="1">
      <alignment horizontal="left" vertical="center" wrapText="1"/>
    </xf>
    <xf numFmtId="0" fontId="32" fillId="0" borderId="0" xfId="42" applyFont="1" applyFill="1" applyBorder="1" applyAlignment="1">
      <alignment horizontal="left" vertical="center" wrapText="1"/>
    </xf>
    <xf numFmtId="0" fontId="32" fillId="0" borderId="18" xfId="42" applyFont="1" applyFill="1" applyBorder="1" applyAlignment="1">
      <alignment horizontal="left" vertical="center" wrapText="1"/>
    </xf>
    <xf numFmtId="0" fontId="32" fillId="0" borderId="20" xfId="42" applyFont="1" applyFill="1" applyBorder="1" applyAlignment="1">
      <alignment horizontal="left" vertical="center" wrapText="1"/>
    </xf>
    <xf numFmtId="0" fontId="32" fillId="0" borderId="10" xfId="42" applyFont="1" applyFill="1" applyBorder="1" applyAlignment="1">
      <alignment horizontal="left" vertical="center" wrapText="1"/>
    </xf>
    <xf numFmtId="0" fontId="32" fillId="0" borderId="16" xfId="42" applyFont="1" applyFill="1" applyBorder="1" applyAlignment="1">
      <alignment horizontal="left" vertical="center" wrapText="1"/>
    </xf>
    <xf numFmtId="0" fontId="32" fillId="0" borderId="46" xfId="42" applyFont="1" applyFill="1" applyBorder="1" applyAlignment="1">
      <alignment horizontal="left" vertical="center" wrapText="1"/>
    </xf>
    <xf numFmtId="0" fontId="32" fillId="0" borderId="10" xfId="42" applyFont="1" applyFill="1" applyBorder="1" applyAlignment="1">
      <alignment horizontal="left" wrapText="1"/>
    </xf>
    <xf numFmtId="0" fontId="32" fillId="0" borderId="95" xfId="42" applyFont="1" applyFill="1" applyBorder="1" applyAlignment="1">
      <alignment horizontal="left" vertical="center" wrapText="1"/>
    </xf>
    <xf numFmtId="0" fontId="32" fillId="0" borderId="40" xfId="42" applyFont="1" applyFill="1" applyBorder="1" applyAlignment="1">
      <alignment horizontal="left" vertical="center" wrapText="1"/>
    </xf>
    <xf numFmtId="0" fontId="32" fillId="0" borderId="96" xfId="42" applyFont="1" applyFill="1" applyBorder="1" applyAlignment="1">
      <alignment horizontal="center" vertical="center" textRotation="255"/>
    </xf>
    <xf numFmtId="0" fontId="32" fillId="0" borderId="98" xfId="42" applyFont="1" applyFill="1" applyBorder="1" applyAlignment="1">
      <alignment horizontal="center" vertical="center" textRotation="255"/>
    </xf>
    <xf numFmtId="0" fontId="32" fillId="0" borderId="101" xfId="42" applyFont="1" applyFill="1" applyBorder="1" applyAlignment="1">
      <alignment horizontal="center" vertical="center" textRotation="255"/>
    </xf>
    <xf numFmtId="0" fontId="0" fillId="0" borderId="40" xfId="42" applyFont="1" applyFill="1" applyBorder="1" applyAlignment="1">
      <alignment horizontal="center" vertical="center" wrapText="1"/>
    </xf>
    <xf numFmtId="0" fontId="32" fillId="0" borderId="40" xfId="42" applyFont="1" applyFill="1" applyBorder="1" applyAlignment="1">
      <alignment horizontal="left" vertical="center"/>
    </xf>
    <xf numFmtId="0" fontId="32" fillId="0" borderId="61" xfId="42" applyFont="1" applyFill="1" applyBorder="1" applyAlignment="1">
      <alignment horizontal="left" vertical="center"/>
    </xf>
    <xf numFmtId="0" fontId="49" fillId="0" borderId="0" xfId="42" applyFont="1" applyFill="1" applyBorder="1" applyAlignment="1">
      <alignment horizontal="center" vertical="center"/>
    </xf>
    <xf numFmtId="0" fontId="32" fillId="0" borderId="104" xfId="42" applyFont="1" applyFill="1" applyBorder="1" applyAlignment="1">
      <alignment horizontal="center" vertical="center" textRotation="255"/>
    </xf>
    <xf numFmtId="0" fontId="32" fillId="0" borderId="105" xfId="42" applyFont="1" applyFill="1" applyBorder="1" applyAlignment="1">
      <alignment horizontal="center" vertical="center" textRotation="255"/>
    </xf>
    <xf numFmtId="0" fontId="32" fillId="0" borderId="106" xfId="42" applyFont="1" applyFill="1" applyBorder="1" applyAlignment="1">
      <alignment horizontal="center" vertical="center" textRotation="255"/>
    </xf>
    <xf numFmtId="0" fontId="35" fillId="0" borderId="166" xfId="42" applyFont="1" applyFill="1" applyBorder="1" applyAlignment="1">
      <alignment horizontal="center" vertical="center"/>
    </xf>
    <xf numFmtId="0" fontId="35" fillId="0" borderId="167" xfId="42" applyFont="1" applyFill="1" applyBorder="1" applyAlignment="1">
      <alignment horizontal="center" vertical="center"/>
    </xf>
    <xf numFmtId="0" fontId="35" fillId="0" borderId="149" xfId="42" applyFont="1" applyFill="1" applyBorder="1" applyAlignment="1">
      <alignment horizontal="center" vertical="center"/>
    </xf>
    <xf numFmtId="0" fontId="32" fillId="0" borderId="115" xfId="42" applyFont="1" applyFill="1" applyBorder="1" applyAlignment="1">
      <alignment horizontal="left" vertical="center" wrapText="1"/>
    </xf>
    <xf numFmtId="0" fontId="32" fillId="0" borderId="24" xfId="42" applyFont="1" applyFill="1" applyBorder="1" applyAlignment="1">
      <alignment horizontal="left" vertical="center" wrapText="1"/>
    </xf>
    <xf numFmtId="0" fontId="32" fillId="0" borderId="90" xfId="42" applyFont="1" applyFill="1" applyBorder="1" applyAlignment="1">
      <alignment horizontal="left" vertical="center" wrapText="1"/>
    </xf>
    <xf numFmtId="0" fontId="32" fillId="0" borderId="47" xfId="42" applyFont="1" applyFill="1" applyBorder="1" applyAlignment="1">
      <alignment horizontal="center" vertical="center"/>
    </xf>
    <xf numFmtId="0" fontId="32" fillId="0" borderId="92" xfId="42" applyFont="1" applyFill="1" applyBorder="1" applyAlignment="1">
      <alignment horizontal="center" vertical="center"/>
    </xf>
    <xf numFmtId="0" fontId="32" fillId="0" borderId="40" xfId="42" applyFont="1" applyFill="1" applyBorder="1" applyAlignment="1">
      <alignment horizontal="center" vertical="center"/>
    </xf>
    <xf numFmtId="0" fontId="32" fillId="0" borderId="45" xfId="42" applyFont="1" applyFill="1" applyBorder="1" applyAlignment="1">
      <alignment horizontal="center" vertical="center"/>
    </xf>
    <xf numFmtId="0" fontId="32" fillId="0" borderId="69" xfId="42" applyFont="1" applyFill="1" applyBorder="1" applyAlignment="1">
      <alignment horizontal="left" vertical="center"/>
    </xf>
    <xf numFmtId="0" fontId="32" fillId="0" borderId="24" xfId="42" applyFont="1" applyFill="1" applyBorder="1" applyAlignment="1">
      <alignment horizontal="left" vertical="center"/>
    </xf>
    <xf numFmtId="0" fontId="32" fillId="0" borderId="90" xfId="42" applyFont="1" applyFill="1" applyBorder="1" applyAlignment="1">
      <alignment horizontal="left" vertical="center"/>
    </xf>
    <xf numFmtId="0" fontId="32" fillId="0" borderId="75" xfId="42" applyFont="1" applyFill="1" applyBorder="1" applyAlignment="1">
      <alignment horizontal="left" vertical="center"/>
    </xf>
    <xf numFmtId="0" fontId="32" fillId="0" borderId="0" xfId="42" applyFont="1" applyFill="1" applyBorder="1" applyAlignment="1">
      <alignment horizontal="left" vertical="center"/>
    </xf>
    <xf numFmtId="0" fontId="32" fillId="0" borderId="18" xfId="42" applyFont="1" applyFill="1" applyBorder="1" applyAlignment="1">
      <alignment horizontal="left" vertical="center"/>
    </xf>
    <xf numFmtId="0" fontId="32" fillId="0" borderId="87" xfId="42" applyFont="1" applyFill="1" applyBorder="1" applyAlignment="1">
      <alignment horizontal="left" vertical="center"/>
    </xf>
    <xf numFmtId="0" fontId="32" fillId="0" borderId="10" xfId="42" applyFont="1" applyFill="1" applyBorder="1" applyAlignment="1">
      <alignment horizontal="left" vertical="center"/>
    </xf>
    <xf numFmtId="0" fontId="32" fillId="0" borderId="16" xfId="42" applyFont="1" applyFill="1" applyBorder="1" applyAlignment="1">
      <alignment horizontal="left" vertical="center"/>
    </xf>
    <xf numFmtId="0" fontId="35" fillId="0" borderId="164" xfId="42" applyFont="1" applyFill="1" applyBorder="1" applyAlignment="1">
      <alignment horizontal="center" vertical="center"/>
    </xf>
    <xf numFmtId="0" fontId="35" fillId="0" borderId="165" xfId="42" applyFont="1" applyFill="1" applyBorder="1" applyAlignment="1">
      <alignment horizontal="center" vertical="center"/>
    </xf>
    <xf numFmtId="0" fontId="37" fillId="0" borderId="143" xfId="42" applyFont="1" applyFill="1" applyBorder="1" applyAlignment="1">
      <alignment horizontal="center" vertical="center" wrapText="1"/>
    </xf>
    <xf numFmtId="0" fontId="32" fillId="0" borderId="46" xfId="42" applyFont="1" applyFill="1" applyBorder="1" applyAlignment="1">
      <alignment horizontal="left" wrapText="1"/>
    </xf>
    <xf numFmtId="0" fontId="49" fillId="0" borderId="19" xfId="42" applyFont="1" applyFill="1" applyBorder="1" applyAlignment="1">
      <alignment horizontal="center" vertical="center"/>
    </xf>
    <xf numFmtId="0" fontId="41" fillId="0" borderId="144" xfId="42" applyFont="1" applyFill="1" applyBorder="1" applyAlignment="1">
      <alignment horizontal="center" vertical="center" wrapText="1"/>
    </xf>
    <xf numFmtId="0" fontId="41" fillId="0" borderId="42" xfId="42" applyFont="1" applyFill="1" applyBorder="1" applyAlignment="1">
      <alignment horizontal="center" vertical="center" wrapText="1"/>
    </xf>
    <xf numFmtId="0" fontId="41" fillId="0" borderId="13" xfId="42" applyFont="1" applyFill="1" applyBorder="1" applyAlignment="1">
      <alignment horizontal="center" vertical="center" wrapText="1"/>
    </xf>
    <xf numFmtId="0" fontId="41" fillId="0" borderId="14" xfId="42" applyFont="1" applyFill="1" applyBorder="1" applyAlignment="1">
      <alignment horizontal="center" vertical="center" wrapText="1"/>
    </xf>
    <xf numFmtId="0" fontId="32" fillId="0" borderId="19" xfId="42" applyFont="1" applyFill="1" applyBorder="1" applyAlignment="1">
      <alignment horizontal="left" vertical="center" wrapText="1"/>
    </xf>
    <xf numFmtId="0" fontId="32" fillId="0" borderId="40" xfId="42" applyFont="1" applyFill="1" applyBorder="1" applyAlignment="1">
      <alignment horizontal="center" vertical="center" shrinkToFit="1"/>
    </xf>
    <xf numFmtId="0" fontId="32" fillId="0" borderId="100" xfId="42" applyFont="1" applyFill="1" applyBorder="1" applyAlignment="1">
      <alignment horizontal="center" vertical="center" shrinkToFit="1"/>
    </xf>
    <xf numFmtId="0" fontId="32" fillId="0" borderId="100" xfId="42" applyFont="1" applyFill="1" applyBorder="1" applyAlignment="1">
      <alignment horizontal="left" vertical="center" wrapText="1"/>
    </xf>
    <xf numFmtId="0" fontId="39" fillId="0" borderId="18" xfId="42" applyFont="1" applyFill="1" applyBorder="1" applyAlignment="1">
      <alignment horizontal="center" vertical="center"/>
    </xf>
    <xf numFmtId="0" fontId="32" fillId="0" borderId="17" xfId="42" applyFont="1" applyFill="1" applyBorder="1" applyAlignment="1">
      <alignment horizontal="left" vertical="center"/>
    </xf>
    <xf numFmtId="0" fontId="32" fillId="0" borderId="20" xfId="42" applyFont="1" applyFill="1" applyBorder="1" applyAlignment="1">
      <alignment horizontal="left" vertical="center"/>
    </xf>
    <xf numFmtId="0" fontId="32" fillId="0" borderId="52" xfId="42" applyFont="1" applyFill="1" applyBorder="1" applyAlignment="1">
      <alignment horizontal="center" vertical="center"/>
    </xf>
    <xf numFmtId="0" fontId="32" fillId="0" borderId="93" xfId="42" applyFont="1" applyFill="1" applyBorder="1" applyAlignment="1">
      <alignment horizontal="center" vertical="center"/>
    </xf>
    <xf numFmtId="0" fontId="32" fillId="0" borderId="102" xfId="42" applyFont="1" applyFill="1" applyBorder="1" applyAlignment="1">
      <alignment horizontal="left" vertical="center" wrapText="1"/>
    </xf>
    <xf numFmtId="0" fontId="32" fillId="0" borderId="47" xfId="42" applyFont="1" applyFill="1" applyBorder="1" applyAlignment="1">
      <alignment horizontal="left" vertical="center" wrapText="1"/>
    </xf>
    <xf numFmtId="0" fontId="32" fillId="0" borderId="92" xfId="42" applyFont="1" applyFill="1" applyBorder="1" applyAlignment="1">
      <alignment horizontal="left" vertical="center" wrapText="1"/>
    </xf>
    <xf numFmtId="0" fontId="32" fillId="0" borderId="84" xfId="42" applyFont="1" applyFill="1" applyBorder="1" applyAlignment="1">
      <alignment horizontal="left" vertical="center" wrapText="1"/>
    </xf>
    <xf numFmtId="0" fontId="32" fillId="0" borderId="45" xfId="42" applyFont="1" applyFill="1" applyBorder="1" applyAlignment="1">
      <alignment horizontal="left" vertical="center" wrapText="1"/>
    </xf>
    <xf numFmtId="0" fontId="32" fillId="0" borderId="103" xfId="42" applyFont="1" applyFill="1" applyBorder="1" applyAlignment="1">
      <alignment horizontal="left" vertical="center" wrapText="1"/>
    </xf>
    <xf numFmtId="0" fontId="32" fillId="0" borderId="52" xfId="42" applyFont="1" applyFill="1" applyBorder="1" applyAlignment="1">
      <alignment horizontal="left" vertical="center" wrapText="1"/>
    </xf>
    <xf numFmtId="0" fontId="32" fillId="0" borderId="93" xfId="42" applyFont="1" applyFill="1" applyBorder="1" applyAlignment="1">
      <alignment horizontal="left" vertical="center" wrapText="1"/>
    </xf>
    <xf numFmtId="0" fontId="32" fillId="0" borderId="104" xfId="42" applyFont="1" applyFill="1" applyBorder="1" applyAlignment="1">
      <alignment horizontal="center" vertical="center" textRotation="255" shrinkToFit="1"/>
    </xf>
    <xf numFmtId="0" fontId="32" fillId="0" borderId="105" xfId="42" applyFont="1" applyFill="1" applyBorder="1" applyAlignment="1">
      <alignment horizontal="center" vertical="center" textRotation="255" shrinkToFit="1"/>
    </xf>
    <xf numFmtId="0" fontId="32" fillId="0" borderId="106" xfId="42" applyFont="1" applyFill="1" applyBorder="1" applyAlignment="1">
      <alignment horizontal="center" vertical="center" textRotation="255" shrinkToFit="1"/>
    </xf>
    <xf numFmtId="0" fontId="32" fillId="0" borderId="19" xfId="42" applyFont="1" applyFill="1" applyBorder="1" applyAlignment="1">
      <alignment horizontal="left" wrapText="1"/>
    </xf>
    <xf numFmtId="0" fontId="41" fillId="0" borderId="144" xfId="42" applyFont="1" applyFill="1" applyBorder="1" applyAlignment="1">
      <alignment horizontal="center" vertical="center"/>
    </xf>
    <xf numFmtId="0" fontId="41" fillId="0" borderId="143" xfId="42" applyFont="1" applyFill="1" applyBorder="1" applyAlignment="1">
      <alignment horizontal="center" vertical="center"/>
    </xf>
    <xf numFmtId="0" fontId="41" fillId="0" borderId="17" xfId="42" applyFont="1" applyFill="1" applyBorder="1" applyAlignment="1">
      <alignment horizontal="center" vertical="center"/>
    </xf>
    <xf numFmtId="0" fontId="41" fillId="0" borderId="0" xfId="42" applyFont="1" applyFill="1" applyBorder="1" applyAlignment="1">
      <alignment horizontal="center" vertical="center"/>
    </xf>
    <xf numFmtId="0" fontId="41" fillId="0" borderId="20" xfId="42" applyFont="1" applyFill="1" applyBorder="1" applyAlignment="1">
      <alignment horizontal="center" vertical="center"/>
    </xf>
    <xf numFmtId="0" fontId="41" fillId="0" borderId="10" xfId="42" applyFont="1" applyFill="1" applyBorder="1" applyAlignment="1">
      <alignment horizontal="center" vertical="center"/>
    </xf>
    <xf numFmtId="0" fontId="32" fillId="0" borderId="144" xfId="42" applyFont="1" applyFill="1" applyBorder="1" applyAlignment="1">
      <alignment horizontal="left" vertical="center" wrapText="1"/>
    </xf>
    <xf numFmtId="0" fontId="32" fillId="0" borderId="143" xfId="42" applyFont="1" applyFill="1" applyBorder="1" applyAlignment="1">
      <alignment horizontal="left" vertical="center" wrapText="1"/>
    </xf>
    <xf numFmtId="0" fontId="32" fillId="0" borderId="42" xfId="42" applyFont="1" applyFill="1" applyBorder="1" applyAlignment="1">
      <alignment horizontal="left" vertical="center" wrapText="1"/>
    </xf>
    <xf numFmtId="0" fontId="32" fillId="0" borderId="13" xfId="42" applyFont="1" applyFill="1" applyBorder="1" applyAlignment="1">
      <alignment horizontal="left" vertical="center" wrapText="1"/>
    </xf>
    <xf numFmtId="0" fontId="32" fillId="0" borderId="14" xfId="42" applyFont="1" applyFill="1" applyBorder="1" applyAlignment="1">
      <alignment horizontal="left" vertical="center" wrapText="1"/>
    </xf>
    <xf numFmtId="178" fontId="9" fillId="31" borderId="40" xfId="42" applyNumberFormat="1" applyFont="1" applyFill="1" applyBorder="1" applyAlignment="1">
      <alignment horizontal="center" vertical="center" wrapText="1"/>
    </xf>
    <xf numFmtId="14" fontId="50" fillId="30" borderId="64" xfId="42" applyNumberFormat="1" applyFont="1" applyFill="1" applyBorder="1" applyAlignment="1">
      <alignment horizontal="center" vertical="center" wrapText="1" shrinkToFit="1"/>
    </xf>
    <xf numFmtId="14" fontId="50" fillId="30" borderId="78" xfId="42" applyNumberFormat="1" applyFont="1" applyFill="1" applyBorder="1" applyAlignment="1">
      <alignment horizontal="center" vertical="center" shrinkToFit="1"/>
    </xf>
    <xf numFmtId="14" fontId="50" fillId="30" borderId="57" xfId="42" applyNumberFormat="1" applyFont="1" applyFill="1" applyBorder="1" applyAlignment="1">
      <alignment horizontal="center" vertical="center" shrinkToFit="1"/>
    </xf>
    <xf numFmtId="14" fontId="50" fillId="30" borderId="0" xfId="42" applyNumberFormat="1" applyFont="1" applyFill="1" applyBorder="1" applyAlignment="1">
      <alignment horizontal="center" vertical="center" shrinkToFit="1"/>
    </xf>
    <xf numFmtId="14" fontId="50" fillId="30" borderId="59" xfId="42" applyNumberFormat="1" applyFont="1" applyFill="1" applyBorder="1" applyAlignment="1">
      <alignment horizontal="center" vertical="center" shrinkToFit="1"/>
    </xf>
    <xf numFmtId="14" fontId="50" fillId="30" borderId="56" xfId="42" applyNumberFormat="1" applyFont="1" applyFill="1" applyBorder="1" applyAlignment="1">
      <alignment horizontal="center" vertical="center" shrinkToFit="1"/>
    </xf>
    <xf numFmtId="178" fontId="54" fillId="30" borderId="78" xfId="42" applyNumberFormat="1" applyFont="1" applyFill="1" applyBorder="1" applyAlignment="1">
      <alignment horizontal="center" vertical="center" wrapText="1"/>
    </xf>
    <xf numFmtId="178" fontId="54" fillId="30" borderId="0" xfId="42" applyNumberFormat="1" applyFont="1" applyFill="1" applyBorder="1" applyAlignment="1">
      <alignment horizontal="center" vertical="center" wrapText="1"/>
    </xf>
    <xf numFmtId="178" fontId="54" fillId="30" borderId="56" xfId="42" applyNumberFormat="1" applyFont="1" applyFill="1" applyBorder="1" applyAlignment="1">
      <alignment horizontal="center" vertical="center" wrapText="1"/>
    </xf>
    <xf numFmtId="49" fontId="41" fillId="0" borderId="147" xfId="42" applyNumberFormat="1" applyFont="1" applyFill="1" applyBorder="1" applyAlignment="1">
      <alignment horizontal="center" vertical="center"/>
    </xf>
    <xf numFmtId="49" fontId="41" fillId="0" borderId="143" xfId="42" applyNumberFormat="1" applyFont="1" applyFill="1" applyBorder="1" applyAlignment="1">
      <alignment horizontal="center" vertical="center"/>
    </xf>
    <xf numFmtId="49" fontId="41" fillId="0" borderId="27" xfId="42" applyNumberFormat="1" applyFont="1" applyFill="1" applyBorder="1" applyAlignment="1">
      <alignment horizontal="center" vertical="center"/>
    </xf>
    <xf numFmtId="49" fontId="41" fillId="0" borderId="0" xfId="42" applyNumberFormat="1" applyFont="1" applyFill="1" applyBorder="1" applyAlignment="1">
      <alignment horizontal="center" vertical="center"/>
    </xf>
    <xf numFmtId="49" fontId="41" fillId="0" borderId="63" xfId="42" applyNumberFormat="1" applyFont="1" applyFill="1" applyBorder="1" applyAlignment="1">
      <alignment horizontal="center" vertical="center"/>
    </xf>
    <xf numFmtId="49" fontId="41" fillId="0" borderId="19" xfId="42" applyNumberFormat="1" applyFont="1" applyFill="1" applyBorder="1" applyAlignment="1">
      <alignment horizontal="center" vertical="center"/>
    </xf>
    <xf numFmtId="0" fontId="35" fillId="0" borderId="145" xfId="42" applyNumberFormat="1" applyFont="1" applyFill="1" applyBorder="1" applyAlignment="1">
      <alignment horizontal="center" vertical="center"/>
    </xf>
    <xf numFmtId="0" fontId="35" fillId="0" borderId="18" xfId="42" applyNumberFormat="1" applyFont="1" applyFill="1" applyBorder="1" applyAlignment="1">
      <alignment horizontal="center" vertical="center"/>
    </xf>
    <xf numFmtId="0" fontId="35" fillId="0" borderId="16" xfId="42" applyNumberFormat="1" applyFont="1" applyFill="1" applyBorder="1" applyAlignment="1">
      <alignment horizontal="center" vertical="center"/>
    </xf>
    <xf numFmtId="49" fontId="32" fillId="0" borderId="0" xfId="42" applyNumberFormat="1" applyFont="1" applyFill="1" applyBorder="1" applyAlignment="1">
      <alignment horizontal="center" vertical="center" wrapText="1"/>
    </xf>
    <xf numFmtId="0" fontId="43" fillId="0" borderId="144" xfId="42" applyNumberFormat="1" applyFont="1" applyFill="1" applyBorder="1" applyAlignment="1">
      <alignment horizontal="center" vertical="center"/>
    </xf>
    <xf numFmtId="0" fontId="43" fillId="0" borderId="143" xfId="42" applyNumberFormat="1" applyFont="1" applyFill="1" applyBorder="1" applyAlignment="1">
      <alignment horizontal="center" vertical="center"/>
    </xf>
    <xf numFmtId="0" fontId="43" fillId="0" borderId="17" xfId="42" applyNumberFormat="1" applyFont="1" applyFill="1" applyBorder="1" applyAlignment="1">
      <alignment horizontal="center" vertical="center"/>
    </xf>
    <xf numFmtId="0" fontId="43" fillId="0" borderId="0" xfId="42" applyNumberFormat="1" applyFont="1" applyFill="1" applyBorder="1" applyAlignment="1">
      <alignment horizontal="center" vertical="center"/>
    </xf>
    <xf numFmtId="0" fontId="43" fillId="0" borderId="20" xfId="42" applyNumberFormat="1" applyFont="1" applyFill="1" applyBorder="1" applyAlignment="1">
      <alignment horizontal="center" vertical="center"/>
    </xf>
    <xf numFmtId="0" fontId="43" fillId="0" borderId="10" xfId="42" applyNumberFormat="1" applyFont="1" applyFill="1" applyBorder="1" applyAlignment="1">
      <alignment horizontal="center" vertical="center"/>
    </xf>
    <xf numFmtId="49" fontId="35" fillId="0" borderId="143" xfId="42" applyNumberFormat="1" applyFont="1" applyFill="1" applyBorder="1" applyAlignment="1">
      <alignment horizontal="center" vertical="center"/>
    </xf>
    <xf numFmtId="49" fontId="35" fillId="0" borderId="0" xfId="42" applyNumberFormat="1" applyFont="1" applyFill="1" applyBorder="1" applyAlignment="1">
      <alignment horizontal="center" vertical="center"/>
    </xf>
    <xf numFmtId="49" fontId="35" fillId="0" borderId="10" xfId="42" applyNumberFormat="1" applyFont="1" applyFill="1" applyBorder="1" applyAlignment="1">
      <alignment horizontal="center" vertical="center"/>
    </xf>
    <xf numFmtId="49" fontId="41" fillId="35" borderId="54" xfId="42" applyNumberFormat="1" applyFont="1" applyFill="1" applyBorder="1" applyAlignment="1">
      <alignment horizontal="center" vertical="center"/>
    </xf>
    <xf numFmtId="49" fontId="41" fillId="35" borderId="47" xfId="42" applyNumberFormat="1" applyFont="1" applyFill="1" applyBorder="1" applyAlignment="1">
      <alignment horizontal="center" vertical="center"/>
    </xf>
    <xf numFmtId="49" fontId="41" fillId="35" borderId="149" xfId="42" applyNumberFormat="1" applyFont="1" applyFill="1" applyBorder="1" applyAlignment="1">
      <alignment horizontal="center" vertical="center"/>
    </xf>
    <xf numFmtId="49" fontId="41" fillId="35" borderId="62" xfId="42" applyNumberFormat="1" applyFont="1" applyFill="1" applyBorder="1" applyAlignment="1">
      <alignment horizontal="center" vertical="center"/>
    </xf>
    <xf numFmtId="49" fontId="41" fillId="35" borderId="49" xfId="42" applyNumberFormat="1" applyFont="1" applyFill="1" applyBorder="1" applyAlignment="1">
      <alignment horizontal="center" vertical="center"/>
    </xf>
    <xf numFmtId="49" fontId="41" fillId="35" borderId="40" xfId="42" applyNumberFormat="1" applyFont="1" applyFill="1" applyBorder="1" applyAlignment="1">
      <alignment horizontal="center" vertical="center"/>
    </xf>
    <xf numFmtId="49" fontId="9" fillId="35" borderId="24" xfId="42" applyNumberFormat="1" applyFont="1" applyFill="1" applyBorder="1" applyAlignment="1">
      <alignment horizontal="left" vertical="center"/>
    </xf>
    <xf numFmtId="49" fontId="9" fillId="35" borderId="25" xfId="42" applyNumberFormat="1" applyFont="1" applyFill="1" applyBorder="1" applyAlignment="1">
      <alignment horizontal="left" vertical="center"/>
    </xf>
    <xf numFmtId="49" fontId="9" fillId="35" borderId="0" xfId="42" applyNumberFormat="1" applyFont="1" applyFill="1" applyBorder="1" applyAlignment="1">
      <alignment horizontal="left" vertical="center"/>
    </xf>
    <xf numFmtId="49" fontId="9" fillId="35" borderId="13" xfId="42" applyNumberFormat="1" applyFont="1" applyFill="1" applyBorder="1" applyAlignment="1">
      <alignment horizontal="left" vertical="center"/>
    </xf>
    <xf numFmtId="49" fontId="9" fillId="35" borderId="10" xfId="42" applyNumberFormat="1" applyFont="1" applyFill="1" applyBorder="1" applyAlignment="1">
      <alignment horizontal="left" vertical="center"/>
    </xf>
    <xf numFmtId="49" fontId="9" fillId="35" borderId="14" xfId="42" applyNumberFormat="1" applyFont="1" applyFill="1" applyBorder="1" applyAlignment="1">
      <alignment horizontal="left" vertical="center"/>
    </xf>
    <xf numFmtId="0" fontId="36" fillId="25" borderId="33" xfId="42" applyFont="1" applyFill="1" applyBorder="1" applyAlignment="1">
      <alignment horizontal="center" vertical="center" wrapText="1"/>
    </xf>
    <xf numFmtId="0" fontId="36" fillId="25" borderId="15" xfId="42" applyFont="1" applyFill="1" applyBorder="1" applyAlignment="1">
      <alignment horizontal="center" vertical="center" wrapText="1"/>
    </xf>
    <xf numFmtId="0" fontId="36" fillId="25" borderId="35" xfId="42" applyFont="1" applyFill="1" applyBorder="1" applyAlignment="1">
      <alignment horizontal="center" vertical="center" wrapText="1"/>
    </xf>
    <xf numFmtId="0" fontId="36" fillId="25" borderId="27" xfId="42" applyFont="1" applyFill="1" applyBorder="1" applyAlignment="1">
      <alignment horizontal="center" vertical="center" wrapText="1"/>
    </xf>
    <xf numFmtId="0" fontId="36" fillId="25" borderId="0" xfId="42" applyFont="1" applyFill="1" applyBorder="1" applyAlignment="1">
      <alignment horizontal="center" vertical="center" wrapText="1"/>
    </xf>
    <xf numFmtId="0" fontId="36" fillId="25" borderId="22" xfId="42" applyFont="1" applyFill="1" applyBorder="1" applyAlignment="1">
      <alignment horizontal="center" vertical="center" wrapText="1"/>
    </xf>
    <xf numFmtId="14" fontId="9" fillId="0" borderId="34" xfId="42" applyNumberFormat="1" applyFont="1" applyFill="1" applyBorder="1" applyAlignment="1">
      <alignment horizontal="left" vertical="center" shrinkToFit="1"/>
    </xf>
    <xf numFmtId="0" fontId="9" fillId="0" borderId="15" xfId="42" applyFont="1" applyFill="1" applyBorder="1" applyAlignment="1">
      <alignment horizontal="left" vertical="center" shrinkToFit="1"/>
    </xf>
    <xf numFmtId="0" fontId="9" fillId="0" borderId="35" xfId="42" applyFont="1" applyFill="1" applyBorder="1" applyAlignment="1">
      <alignment horizontal="left" vertical="center" shrinkToFit="1"/>
    </xf>
    <xf numFmtId="14" fontId="9" fillId="0" borderId="21" xfId="42" applyNumberFormat="1" applyFont="1" applyFill="1" applyBorder="1" applyAlignment="1">
      <alignment horizontal="left" vertical="center" shrinkToFit="1"/>
    </xf>
    <xf numFmtId="0" fontId="9" fillId="0" borderId="0" xfId="42" applyFont="1" applyFill="1" applyBorder="1" applyAlignment="1">
      <alignment horizontal="left" vertical="center" shrinkToFit="1"/>
    </xf>
    <xf numFmtId="0" fontId="9" fillId="0" borderId="22" xfId="42" applyFont="1" applyFill="1" applyBorder="1" applyAlignment="1">
      <alignment horizontal="left" vertical="center" shrinkToFit="1"/>
    </xf>
    <xf numFmtId="0" fontId="9" fillId="0" borderId="21" xfId="42" applyFont="1" applyFill="1" applyBorder="1" applyAlignment="1">
      <alignment horizontal="left" vertical="center" shrinkToFit="1"/>
    </xf>
    <xf numFmtId="0" fontId="9" fillId="25" borderId="34" xfId="42" applyFont="1" applyFill="1" applyBorder="1" applyAlignment="1">
      <alignment horizontal="center" vertical="center" shrinkToFit="1"/>
    </xf>
    <xf numFmtId="0" fontId="9" fillId="25" borderId="15" xfId="42" applyFont="1" applyFill="1" applyBorder="1" applyAlignment="1">
      <alignment horizontal="center" vertical="center" shrinkToFit="1"/>
    </xf>
    <xf numFmtId="0" fontId="9" fillId="25" borderId="35" xfId="42" applyFont="1" applyFill="1" applyBorder="1" applyAlignment="1">
      <alignment horizontal="center" vertical="center" shrinkToFit="1"/>
    </xf>
    <xf numFmtId="0" fontId="9" fillId="25" borderId="21" xfId="42" applyFont="1" applyFill="1" applyBorder="1" applyAlignment="1">
      <alignment horizontal="center" vertical="center" shrinkToFit="1"/>
    </xf>
    <xf numFmtId="0" fontId="9" fillId="25" borderId="0" xfId="42" applyFont="1" applyFill="1" applyBorder="1" applyAlignment="1">
      <alignment horizontal="center" vertical="center" shrinkToFit="1"/>
    </xf>
    <xf numFmtId="0" fontId="9" fillId="25" borderId="22" xfId="42" applyFont="1" applyFill="1" applyBorder="1" applyAlignment="1">
      <alignment horizontal="center" vertical="center" shrinkToFit="1"/>
    </xf>
    <xf numFmtId="0" fontId="9" fillId="25" borderId="32" xfId="42" applyFont="1" applyFill="1" applyBorder="1" applyAlignment="1">
      <alignment horizontal="center" vertical="center" shrinkToFit="1"/>
    </xf>
    <xf numFmtId="0" fontId="9" fillId="25" borderId="11" xfId="42" applyFont="1" applyFill="1" applyBorder="1" applyAlignment="1">
      <alignment horizontal="center" vertical="center" shrinkToFit="1"/>
    </xf>
    <xf numFmtId="0" fontId="9" fillId="25" borderId="43" xfId="42" applyFont="1" applyFill="1" applyBorder="1" applyAlignment="1">
      <alignment horizontal="center" vertical="center" shrinkToFit="1"/>
    </xf>
    <xf numFmtId="0" fontId="9" fillId="0" borderId="34" xfId="42" applyFont="1" applyFill="1" applyBorder="1" applyAlignment="1">
      <alignment vertical="center" shrinkToFit="1"/>
    </xf>
    <xf numFmtId="0" fontId="9" fillId="0" borderId="15" xfId="42" applyFont="1" applyFill="1" applyBorder="1" applyAlignment="1">
      <alignment vertical="center" shrinkToFit="1"/>
    </xf>
    <xf numFmtId="0" fontId="9" fillId="0" borderId="35" xfId="42" applyFont="1" applyFill="1" applyBorder="1" applyAlignment="1">
      <alignment vertical="center" shrinkToFit="1"/>
    </xf>
    <xf numFmtId="0" fontId="9" fillId="0" borderId="21" xfId="42" applyFont="1" applyFill="1" applyBorder="1" applyAlignment="1">
      <alignment vertical="center" shrinkToFit="1"/>
    </xf>
    <xf numFmtId="0" fontId="9" fillId="0" borderId="0" xfId="42" applyFont="1" applyFill="1" applyBorder="1" applyAlignment="1">
      <alignment vertical="center" shrinkToFit="1"/>
    </xf>
    <xf numFmtId="0" fontId="9" fillId="0" borderId="22" xfId="42" applyFont="1" applyFill="1" applyBorder="1" applyAlignment="1">
      <alignment vertical="center" shrinkToFit="1"/>
    </xf>
    <xf numFmtId="0" fontId="9" fillId="0" borderId="32" xfId="42" applyFont="1" applyFill="1" applyBorder="1" applyAlignment="1">
      <alignment vertical="center" shrinkToFit="1"/>
    </xf>
    <xf numFmtId="0" fontId="9" fillId="0" borderId="11" xfId="42" applyFont="1" applyFill="1" applyBorder="1" applyAlignment="1">
      <alignment vertical="center" shrinkToFit="1"/>
    </xf>
    <xf numFmtId="0" fontId="9" fillId="0" borderId="43" xfId="42" applyFont="1" applyFill="1" applyBorder="1" applyAlignment="1">
      <alignment vertical="center" shrinkToFit="1"/>
    </xf>
    <xf numFmtId="0" fontId="9" fillId="25" borderId="34" xfId="42" applyFont="1" applyFill="1" applyBorder="1" applyAlignment="1">
      <alignment horizontal="center" vertical="center"/>
    </xf>
    <xf numFmtId="0" fontId="9" fillId="25" borderId="35" xfId="42" applyFont="1" applyFill="1" applyBorder="1" applyAlignment="1">
      <alignment horizontal="center" vertical="center"/>
    </xf>
    <xf numFmtId="0" fontId="9" fillId="25" borderId="21" xfId="42" applyFont="1" applyFill="1" applyBorder="1" applyAlignment="1">
      <alignment horizontal="center" vertical="center"/>
    </xf>
    <xf numFmtId="0" fontId="9" fillId="25" borderId="22" xfId="42" applyFont="1" applyFill="1" applyBorder="1" applyAlignment="1">
      <alignment horizontal="center" vertical="center"/>
    </xf>
    <xf numFmtId="0" fontId="9" fillId="25" borderId="32" xfId="42" applyFont="1" applyFill="1" applyBorder="1" applyAlignment="1">
      <alignment horizontal="center" vertical="center"/>
    </xf>
    <xf numFmtId="0" fontId="9" fillId="25" borderId="43" xfId="42" applyFont="1" applyFill="1" applyBorder="1" applyAlignment="1">
      <alignment horizontal="center" vertical="center"/>
    </xf>
    <xf numFmtId="0" fontId="9" fillId="0" borderId="34" xfId="42" applyFont="1" applyFill="1" applyBorder="1" applyAlignment="1">
      <alignment horizontal="center" vertical="center" shrinkToFit="1"/>
    </xf>
    <xf numFmtId="0" fontId="9" fillId="0" borderId="15" xfId="42" applyFont="1" applyFill="1" applyBorder="1" applyAlignment="1">
      <alignment horizontal="center" vertical="center" shrinkToFit="1"/>
    </xf>
    <xf numFmtId="0" fontId="9" fillId="0" borderId="21" xfId="42" applyFont="1" applyFill="1" applyBorder="1" applyAlignment="1">
      <alignment horizontal="center" vertical="center" shrinkToFit="1"/>
    </xf>
    <xf numFmtId="0" fontId="9" fillId="0" borderId="0" xfId="42" applyFont="1" applyFill="1" applyBorder="1" applyAlignment="1">
      <alignment horizontal="center" vertical="center" shrinkToFit="1"/>
    </xf>
    <xf numFmtId="0" fontId="9" fillId="0" borderId="32" xfId="42" applyFont="1" applyFill="1" applyBorder="1" applyAlignment="1">
      <alignment horizontal="center" vertical="center" shrinkToFit="1"/>
    </xf>
    <xf numFmtId="0" fontId="9" fillId="0" borderId="11" xfId="42" applyFont="1" applyFill="1" applyBorder="1" applyAlignment="1">
      <alignment horizontal="center" vertical="center" shrinkToFit="1"/>
    </xf>
    <xf numFmtId="0" fontId="9" fillId="0" borderId="15" xfId="42" applyFont="1" applyFill="1" applyBorder="1" applyAlignment="1">
      <alignment horizontal="center" vertical="center"/>
    </xf>
    <xf numFmtId="0" fontId="9" fillId="0" borderId="31" xfId="42" applyFont="1" applyFill="1" applyBorder="1" applyAlignment="1">
      <alignment horizontal="center" vertical="center"/>
    </xf>
    <xf numFmtId="0" fontId="9" fillId="0" borderId="0" xfId="42" applyFont="1" applyFill="1" applyBorder="1" applyAlignment="1">
      <alignment horizontal="center" vertical="center"/>
    </xf>
    <xf numFmtId="0" fontId="9" fillId="0" borderId="13" xfId="42" applyFont="1" applyFill="1" applyBorder="1" applyAlignment="1">
      <alignment horizontal="center" vertical="center"/>
    </xf>
    <xf numFmtId="0" fontId="9" fillId="0" borderId="11" xfId="42" applyFont="1" applyFill="1" applyBorder="1" applyAlignment="1">
      <alignment horizontal="center" vertical="center"/>
    </xf>
    <xf numFmtId="0" fontId="9" fillId="0" borderId="29" xfId="42" applyFont="1" applyFill="1" applyBorder="1" applyAlignment="1">
      <alignment horizontal="center" vertical="center"/>
    </xf>
    <xf numFmtId="49" fontId="32" fillId="0" borderId="44" xfId="42" applyNumberFormat="1" applyFont="1" applyFill="1" applyBorder="1" applyAlignment="1">
      <alignment horizontal="center" vertical="center" wrapText="1"/>
    </xf>
    <xf numFmtId="49" fontId="32" fillId="0" borderId="36" xfId="42" applyNumberFormat="1" applyFont="1" applyFill="1" applyBorder="1" applyAlignment="1">
      <alignment horizontal="center" vertical="center" wrapText="1"/>
    </xf>
    <xf numFmtId="49" fontId="32" fillId="0" borderId="37" xfId="42" applyNumberFormat="1" applyFont="1" applyFill="1" applyBorder="1" applyAlignment="1">
      <alignment horizontal="center" vertical="center" wrapText="1"/>
    </xf>
    <xf numFmtId="49" fontId="32" fillId="0" borderId="17" xfId="42" applyNumberFormat="1" applyFont="1" applyFill="1" applyBorder="1" applyAlignment="1">
      <alignment horizontal="center" vertical="center" wrapText="1"/>
    </xf>
    <xf numFmtId="49" fontId="32" fillId="0" borderId="18" xfId="42" applyNumberFormat="1" applyFont="1" applyFill="1" applyBorder="1" applyAlignment="1">
      <alignment horizontal="center" vertical="center" wrapText="1"/>
    </xf>
    <xf numFmtId="0" fontId="9" fillId="0" borderId="112" xfId="42" applyNumberFormat="1" applyFont="1" applyFill="1" applyBorder="1" applyAlignment="1">
      <alignment horizontal="center" vertical="center"/>
    </xf>
    <xf numFmtId="0" fontId="9" fillId="0" borderId="113" xfId="42" applyNumberFormat="1" applyFont="1" applyFill="1" applyBorder="1" applyAlignment="1">
      <alignment horizontal="center" vertical="center"/>
    </xf>
    <xf numFmtId="0" fontId="9" fillId="0" borderId="114" xfId="42" applyNumberFormat="1" applyFont="1" applyFill="1" applyBorder="1" applyAlignment="1">
      <alignment horizontal="center" vertical="center"/>
    </xf>
    <xf numFmtId="0" fontId="9" fillId="25" borderId="33" xfId="42" applyFont="1" applyFill="1" applyBorder="1" applyAlignment="1">
      <alignment horizontal="center" vertical="center" wrapText="1"/>
    </xf>
    <xf numFmtId="0" fontId="9" fillId="25" borderId="15" xfId="42" applyFont="1" applyFill="1" applyBorder="1" applyAlignment="1">
      <alignment horizontal="center" vertical="center" wrapText="1"/>
    </xf>
    <xf numFmtId="0" fontId="9" fillId="25" borderId="35" xfId="42" applyFont="1" applyFill="1" applyBorder="1" applyAlignment="1">
      <alignment horizontal="center" vertical="center" wrapText="1"/>
    </xf>
    <xf numFmtId="0" fontId="9" fillId="25" borderId="27" xfId="42" applyFont="1" applyFill="1" applyBorder="1" applyAlignment="1">
      <alignment horizontal="center" vertical="center" wrapText="1"/>
    </xf>
    <xf numFmtId="0" fontId="9" fillId="25" borderId="0" xfId="42" applyFont="1" applyFill="1" applyBorder="1" applyAlignment="1">
      <alignment horizontal="center" vertical="center" wrapText="1"/>
    </xf>
    <xf numFmtId="0" fontId="9" fillId="25" borderId="22" xfId="42" applyFont="1" applyFill="1" applyBorder="1" applyAlignment="1">
      <alignment horizontal="center" vertical="center" wrapText="1"/>
    </xf>
    <xf numFmtId="0" fontId="9" fillId="25" borderId="63" xfId="42" applyFont="1" applyFill="1" applyBorder="1" applyAlignment="1">
      <alignment horizontal="center" vertical="center" wrapText="1"/>
    </xf>
    <xf numFmtId="0" fontId="9" fillId="25" borderId="19" xfId="42" applyFont="1" applyFill="1" applyBorder="1" applyAlignment="1">
      <alignment horizontal="center" vertical="center" wrapText="1"/>
    </xf>
    <xf numFmtId="0" fontId="9" fillId="25" borderId="88" xfId="42" applyFont="1" applyFill="1" applyBorder="1" applyAlignment="1">
      <alignment horizontal="center" vertical="center" wrapText="1"/>
    </xf>
    <xf numFmtId="0" fontId="36" fillId="0" borderId="0" xfId="51" quotePrefix="1" applyFont="1" applyFill="1" applyAlignment="1">
      <alignment horizontal="left"/>
    </xf>
    <xf numFmtId="0" fontId="9" fillId="25" borderId="110" xfId="42" applyFont="1" applyFill="1" applyBorder="1" applyAlignment="1">
      <alignment horizontal="center" vertical="center" shrinkToFit="1"/>
    </xf>
    <xf numFmtId="0" fontId="9" fillId="25" borderId="19" xfId="42" applyFont="1" applyFill="1" applyBorder="1" applyAlignment="1">
      <alignment horizontal="center" vertical="center" shrinkToFit="1"/>
    </xf>
    <xf numFmtId="0" fontId="9" fillId="25" borderId="88" xfId="42" applyFont="1" applyFill="1" applyBorder="1" applyAlignment="1">
      <alignment horizontal="center" vertical="center" shrinkToFit="1"/>
    </xf>
    <xf numFmtId="0" fontId="9" fillId="0" borderId="34" xfId="42" applyFont="1" applyFill="1" applyBorder="1" applyAlignment="1">
      <alignment horizontal="left" vertical="center" shrinkToFit="1"/>
    </xf>
    <xf numFmtId="0" fontId="9" fillId="0" borderId="31" xfId="42" applyFont="1" applyFill="1" applyBorder="1" applyAlignment="1">
      <alignment horizontal="left" vertical="center" shrinkToFit="1"/>
    </xf>
    <xf numFmtId="0" fontId="9" fillId="0" borderId="13" xfId="42" applyFont="1" applyFill="1" applyBorder="1" applyAlignment="1">
      <alignment horizontal="left" vertical="center" shrinkToFit="1"/>
    </xf>
    <xf numFmtId="0" fontId="9" fillId="0" borderId="110" xfId="42" applyFont="1" applyFill="1" applyBorder="1" applyAlignment="1">
      <alignment horizontal="left" vertical="center" shrinkToFit="1"/>
    </xf>
    <xf numFmtId="0" fontId="9" fillId="0" borderId="19" xfId="42" applyFont="1" applyFill="1" applyBorder="1" applyAlignment="1">
      <alignment horizontal="left" vertical="center" shrinkToFit="1"/>
    </xf>
    <xf numFmtId="0" fontId="9" fillId="0" borderId="23" xfId="42" applyFont="1" applyFill="1" applyBorder="1" applyAlignment="1">
      <alignment horizontal="left" vertical="center" shrinkToFit="1"/>
    </xf>
    <xf numFmtId="0" fontId="36" fillId="32" borderId="12" xfId="42" applyFont="1" applyFill="1" applyBorder="1" applyAlignment="1">
      <alignment horizontal="center" vertical="center" wrapText="1"/>
    </xf>
    <xf numFmtId="0" fontId="36" fillId="32" borderId="24" xfId="42" applyFont="1" applyFill="1" applyBorder="1" applyAlignment="1">
      <alignment horizontal="center" vertical="center"/>
    </xf>
    <xf numFmtId="0" fontId="36" fillId="32" borderId="25" xfId="42" applyFont="1" applyFill="1" applyBorder="1" applyAlignment="1">
      <alignment horizontal="center" vertical="center"/>
    </xf>
    <xf numFmtId="0" fontId="36" fillId="32" borderId="27" xfId="42" applyFont="1" applyFill="1" applyBorder="1" applyAlignment="1">
      <alignment horizontal="center" vertical="center"/>
    </xf>
    <xf numFmtId="0" fontId="36" fillId="32" borderId="0" xfId="42" applyFont="1" applyFill="1" applyBorder="1" applyAlignment="1">
      <alignment horizontal="center" vertical="center"/>
    </xf>
    <xf numFmtId="0" fontId="36" fillId="32" borderId="13" xfId="42" applyFont="1" applyFill="1" applyBorder="1" applyAlignment="1">
      <alignment horizontal="center" vertical="center"/>
    </xf>
    <xf numFmtId="0" fontId="36" fillId="32" borderId="63" xfId="42" applyFont="1" applyFill="1" applyBorder="1" applyAlignment="1">
      <alignment horizontal="center" vertical="center"/>
    </xf>
    <xf numFmtId="0" fontId="36" fillId="32" borderId="19" xfId="42" applyFont="1" applyFill="1" applyBorder="1" applyAlignment="1">
      <alignment horizontal="center" vertical="center"/>
    </xf>
    <xf numFmtId="0" fontId="36" fillId="32" borderId="23" xfId="42" applyFont="1" applyFill="1" applyBorder="1" applyAlignment="1">
      <alignment horizontal="center" vertical="center"/>
    </xf>
    <xf numFmtId="49" fontId="41" fillId="25" borderId="12" xfId="42" applyNumberFormat="1" applyFont="1" applyFill="1" applyBorder="1" applyAlignment="1">
      <alignment horizontal="center" vertical="center" wrapText="1"/>
    </xf>
    <xf numFmtId="49" fontId="41" fillId="25" borderId="24" xfId="42" applyNumberFormat="1" applyFont="1" applyFill="1" applyBorder="1" applyAlignment="1">
      <alignment horizontal="center" vertical="center" wrapText="1"/>
    </xf>
    <xf numFmtId="49" fontId="41" fillId="25" borderId="26" xfId="42" applyNumberFormat="1" applyFont="1" applyFill="1" applyBorder="1" applyAlignment="1">
      <alignment horizontal="center" vertical="center" wrapText="1"/>
    </xf>
    <xf numFmtId="49" fontId="41" fillId="25" borderId="27" xfId="42" applyNumberFormat="1" applyFont="1" applyFill="1" applyBorder="1" applyAlignment="1">
      <alignment horizontal="center" vertical="center" wrapText="1"/>
    </xf>
    <xf numFmtId="49" fontId="41" fillId="25" borderId="0" xfId="42" applyNumberFormat="1" applyFont="1" applyFill="1" applyBorder="1" applyAlignment="1">
      <alignment horizontal="center" vertical="center" wrapText="1"/>
    </xf>
    <xf numFmtId="49" fontId="41" fillId="25" borderId="22" xfId="42" applyNumberFormat="1" applyFont="1" applyFill="1" applyBorder="1" applyAlignment="1">
      <alignment horizontal="center" vertical="center" wrapText="1"/>
    </xf>
    <xf numFmtId="49" fontId="41" fillId="25" borderId="63" xfId="42" applyNumberFormat="1" applyFont="1" applyFill="1" applyBorder="1" applyAlignment="1">
      <alignment horizontal="center" vertical="center" wrapText="1"/>
    </xf>
    <xf numFmtId="49" fontId="41" fillId="25" borderId="19" xfId="42" applyNumberFormat="1" applyFont="1" applyFill="1" applyBorder="1" applyAlignment="1">
      <alignment horizontal="center" vertical="center" wrapText="1"/>
    </xf>
    <xf numFmtId="49" fontId="41" fillId="25" borderId="88" xfId="42" applyNumberFormat="1" applyFont="1" applyFill="1" applyBorder="1" applyAlignment="1">
      <alignment horizontal="center" vertical="center" wrapText="1"/>
    </xf>
    <xf numFmtId="176" fontId="41" fillId="0" borderId="24" xfId="42" applyNumberFormat="1" applyFont="1" applyFill="1" applyBorder="1" applyAlignment="1">
      <alignment horizontal="center" vertical="center" shrinkToFit="1"/>
    </xf>
    <xf numFmtId="176" fontId="41" fillId="0" borderId="25" xfId="42" applyNumberFormat="1" applyFont="1" applyFill="1" applyBorder="1" applyAlignment="1">
      <alignment horizontal="center" vertical="center" shrinkToFit="1"/>
    </xf>
    <xf numFmtId="176" fontId="41" fillId="0" borderId="0" xfId="42" applyNumberFormat="1" applyFont="1" applyFill="1" applyBorder="1" applyAlignment="1">
      <alignment horizontal="center" vertical="center" shrinkToFit="1"/>
    </xf>
    <xf numFmtId="176" fontId="41" fillId="0" borderId="13" xfId="42" applyNumberFormat="1" applyFont="1" applyFill="1" applyBorder="1" applyAlignment="1">
      <alignment horizontal="center" vertical="center" shrinkToFit="1"/>
    </xf>
    <xf numFmtId="176" fontId="41" fillId="0" borderId="19" xfId="42" applyNumberFormat="1" applyFont="1" applyFill="1" applyBorder="1" applyAlignment="1">
      <alignment horizontal="center" vertical="center" shrinkToFit="1"/>
    </xf>
    <xf numFmtId="176" fontId="41" fillId="0" borderId="23" xfId="42" applyNumberFormat="1" applyFont="1" applyFill="1" applyBorder="1" applyAlignment="1">
      <alignment horizontal="center" vertical="center" shrinkToFit="1"/>
    </xf>
    <xf numFmtId="0" fontId="9" fillId="25" borderId="12" xfId="42" applyFont="1" applyFill="1" applyBorder="1" applyAlignment="1">
      <alignment horizontal="center" vertical="center"/>
    </xf>
    <xf numFmtId="0" fontId="9" fillId="25" borderId="24" xfId="42" applyFont="1" applyFill="1" applyBorder="1" applyAlignment="1">
      <alignment horizontal="center" vertical="center"/>
    </xf>
    <xf numFmtId="0" fontId="9" fillId="25" borderId="27" xfId="42" applyFont="1" applyFill="1" applyBorder="1" applyAlignment="1">
      <alignment horizontal="center" vertical="center"/>
    </xf>
    <xf numFmtId="0" fontId="9" fillId="25" borderId="0" xfId="42" applyFont="1" applyFill="1" applyBorder="1" applyAlignment="1">
      <alignment horizontal="center" vertical="center"/>
    </xf>
    <xf numFmtId="0" fontId="9" fillId="25" borderId="30" xfId="42" applyFont="1" applyFill="1" applyBorder="1" applyAlignment="1">
      <alignment horizontal="center" vertical="center"/>
    </xf>
    <xf numFmtId="0" fontId="9" fillId="25" borderId="11" xfId="42" applyFont="1" applyFill="1" applyBorder="1" applyAlignment="1">
      <alignment horizontal="center" vertical="center"/>
    </xf>
    <xf numFmtId="0" fontId="9" fillId="0" borderId="28" xfId="42" applyFont="1" applyFill="1" applyBorder="1" applyAlignment="1">
      <alignment horizontal="left" vertical="center" wrapText="1"/>
    </xf>
    <xf numFmtId="0" fontId="9" fillId="0" borderId="24" xfId="42" applyFont="1" applyFill="1" applyBorder="1" applyAlignment="1">
      <alignment horizontal="left" vertical="center" wrapText="1"/>
    </xf>
    <xf numFmtId="0" fontId="9" fillId="0" borderId="26" xfId="42" applyFont="1" applyFill="1" applyBorder="1" applyAlignment="1">
      <alignment horizontal="left" vertical="center" wrapText="1"/>
    </xf>
    <xf numFmtId="0" fontId="9" fillId="0" borderId="21" xfId="42" applyFont="1" applyFill="1" applyBorder="1" applyAlignment="1">
      <alignment horizontal="left" vertical="center" wrapText="1"/>
    </xf>
    <xf numFmtId="0" fontId="9" fillId="0" borderId="0" xfId="42" applyFont="1" applyFill="1" applyBorder="1" applyAlignment="1">
      <alignment horizontal="left" vertical="center" wrapText="1"/>
    </xf>
    <xf numFmtId="0" fontId="9" fillId="0" borderId="22" xfId="42" applyFont="1" applyFill="1" applyBorder="1" applyAlignment="1">
      <alignment horizontal="left" vertical="center" wrapText="1"/>
    </xf>
    <xf numFmtId="0" fontId="9" fillId="0" borderId="32" xfId="42" applyFont="1" applyFill="1" applyBorder="1" applyAlignment="1">
      <alignment horizontal="left" vertical="center" wrapText="1"/>
    </xf>
    <xf numFmtId="0" fontId="9" fillId="0" borderId="11" xfId="42" applyFont="1" applyFill="1" applyBorder="1" applyAlignment="1">
      <alignment horizontal="left" vertical="center" wrapText="1"/>
    </xf>
    <xf numFmtId="0" fontId="9" fillId="0" borderId="43" xfId="42" applyFont="1" applyFill="1" applyBorder="1" applyAlignment="1">
      <alignment horizontal="left" vertical="center" wrapText="1"/>
    </xf>
    <xf numFmtId="0" fontId="9" fillId="25" borderId="28" xfId="42" applyFont="1" applyFill="1" applyBorder="1" applyAlignment="1">
      <alignment horizontal="center" vertical="center" shrinkToFit="1"/>
    </xf>
    <xf numFmtId="0" fontId="9" fillId="25" borderId="24" xfId="42" applyFont="1" applyFill="1" applyBorder="1" applyAlignment="1">
      <alignment horizontal="center" vertical="center" shrinkToFit="1"/>
    </xf>
    <xf numFmtId="0" fontId="9" fillId="25" borderId="26" xfId="42" applyFont="1" applyFill="1" applyBorder="1" applyAlignment="1">
      <alignment horizontal="center" vertical="center" shrinkToFit="1"/>
    </xf>
    <xf numFmtId="0" fontId="9" fillId="0" borderId="28" xfId="42" applyFont="1" applyFill="1" applyBorder="1" applyAlignment="1">
      <alignment horizontal="left" vertical="center" shrinkToFit="1"/>
    </xf>
    <xf numFmtId="0" fontId="9" fillId="0" borderId="24" xfId="42" applyFont="1" applyFill="1" applyBorder="1" applyAlignment="1">
      <alignment horizontal="left" vertical="center" shrinkToFit="1"/>
    </xf>
    <xf numFmtId="0" fontId="9" fillId="0" borderId="26" xfId="42" applyFont="1" applyFill="1" applyBorder="1" applyAlignment="1">
      <alignment horizontal="left" vertical="center" shrinkToFit="1"/>
    </xf>
    <xf numFmtId="0" fontId="9" fillId="0" borderId="32" xfId="42" applyFont="1" applyFill="1" applyBorder="1" applyAlignment="1">
      <alignment horizontal="left" vertical="center" shrinkToFit="1"/>
    </xf>
    <xf numFmtId="0" fontId="9" fillId="0" borderId="11" xfId="42" applyFont="1" applyFill="1" applyBorder="1" applyAlignment="1">
      <alignment horizontal="left" vertical="center" shrinkToFit="1"/>
    </xf>
    <xf numFmtId="0" fontId="9" fillId="0" borderId="43" xfId="42" applyFont="1" applyFill="1" applyBorder="1" applyAlignment="1">
      <alignment horizontal="left" vertical="center" shrinkToFit="1"/>
    </xf>
    <xf numFmtId="49" fontId="36" fillId="25" borderId="28" xfId="42" applyNumberFormat="1" applyFont="1" applyFill="1" applyBorder="1" applyAlignment="1">
      <alignment horizontal="center" vertical="center" wrapText="1" shrinkToFit="1"/>
    </xf>
    <xf numFmtId="49" fontId="36" fillId="25" borderId="26" xfId="42" applyNumberFormat="1" applyFont="1" applyFill="1" applyBorder="1" applyAlignment="1">
      <alignment horizontal="center" vertical="center" shrinkToFit="1"/>
    </xf>
    <xf numFmtId="49" fontId="36" fillId="25" borderId="21" xfId="42" applyNumberFormat="1" applyFont="1" applyFill="1" applyBorder="1" applyAlignment="1">
      <alignment horizontal="center" vertical="center" wrapText="1" shrinkToFit="1"/>
    </xf>
    <xf numFmtId="49" fontId="36" fillId="25" borderId="22" xfId="42" applyNumberFormat="1" applyFont="1" applyFill="1" applyBorder="1" applyAlignment="1">
      <alignment horizontal="center" vertical="center" shrinkToFit="1"/>
    </xf>
    <xf numFmtId="49" fontId="36" fillId="25" borderId="32" xfId="42" applyNumberFormat="1" applyFont="1" applyFill="1" applyBorder="1" applyAlignment="1">
      <alignment horizontal="center" vertical="center" shrinkToFit="1"/>
    </xf>
    <xf numFmtId="49" fontId="36" fillId="25" borderId="43" xfId="42" applyNumberFormat="1" applyFont="1" applyFill="1" applyBorder="1" applyAlignment="1">
      <alignment horizontal="center" vertical="center" shrinkToFit="1"/>
    </xf>
    <xf numFmtId="0" fontId="32" fillId="0" borderId="0" xfId="42" applyFont="1" applyFill="1" applyAlignment="1">
      <alignment horizontal="center" vertical="center" wrapText="1"/>
    </xf>
    <xf numFmtId="0" fontId="32" fillId="0" borderId="0" xfId="51" quotePrefix="1" applyFont="1" applyFill="1" applyAlignment="1">
      <alignment horizontal="left" vertical="center"/>
    </xf>
    <xf numFmtId="0" fontId="32" fillId="0" borderId="19" xfId="51" quotePrefix="1" applyFont="1" applyFill="1" applyBorder="1" applyAlignment="1">
      <alignment horizontal="left" vertical="center"/>
    </xf>
    <xf numFmtId="0" fontId="54" fillId="0" borderId="0" xfId="42" applyFont="1" applyFill="1" applyAlignment="1">
      <alignment horizontal="left" vertical="center" wrapText="1"/>
    </xf>
    <xf numFmtId="0" fontId="55" fillId="0" borderId="0" xfId="42" applyFont="1" applyFill="1" applyAlignment="1">
      <alignment horizontal="center" vertical="center" wrapText="1"/>
    </xf>
    <xf numFmtId="177" fontId="9" fillId="0" borderId="28" xfId="42" applyNumberFormat="1" applyFont="1" applyFill="1" applyBorder="1" applyAlignment="1">
      <alignment horizontal="left" vertical="center" shrinkToFit="1"/>
    </xf>
    <xf numFmtId="177" fontId="9" fillId="0" borderId="24" xfId="42" applyNumberFormat="1" applyFont="1" applyFill="1" applyBorder="1" applyAlignment="1">
      <alignment horizontal="left" vertical="center" shrinkToFit="1"/>
    </xf>
    <xf numFmtId="177" fontId="9" fillId="0" borderId="25" xfId="42" applyNumberFormat="1" applyFont="1" applyFill="1" applyBorder="1" applyAlignment="1">
      <alignment horizontal="left" vertical="center" shrinkToFit="1"/>
    </xf>
    <xf numFmtId="177" fontId="9" fillId="0" borderId="21" xfId="42" applyNumberFormat="1" applyFont="1" applyFill="1" applyBorder="1" applyAlignment="1">
      <alignment horizontal="left" vertical="center" shrinkToFit="1"/>
    </xf>
    <xf numFmtId="177" fontId="9" fillId="0" borderId="0" xfId="42" applyNumberFormat="1" applyFont="1" applyFill="1" applyBorder="1" applyAlignment="1">
      <alignment horizontal="left" vertical="center" shrinkToFit="1"/>
    </xf>
    <xf numFmtId="177" fontId="9" fillId="0" borderId="13" xfId="42" applyNumberFormat="1" applyFont="1" applyFill="1" applyBorder="1" applyAlignment="1">
      <alignment horizontal="left" vertical="center" shrinkToFit="1"/>
    </xf>
    <xf numFmtId="177" fontId="9" fillId="0" borderId="32" xfId="42" applyNumberFormat="1" applyFont="1" applyFill="1" applyBorder="1" applyAlignment="1">
      <alignment horizontal="left" vertical="center" shrinkToFit="1"/>
    </xf>
    <xf numFmtId="177" fontId="9" fillId="0" borderId="11" xfId="42" applyNumberFormat="1" applyFont="1" applyFill="1" applyBorder="1" applyAlignment="1">
      <alignment horizontal="left" vertical="center" shrinkToFit="1"/>
    </xf>
    <xf numFmtId="177" fontId="9" fillId="0" borderId="29" xfId="42" applyNumberFormat="1" applyFont="1" applyFill="1" applyBorder="1" applyAlignment="1">
      <alignment horizontal="left" vertical="center" shrinkToFit="1"/>
    </xf>
    <xf numFmtId="0" fontId="54" fillId="36" borderId="12" xfId="42" applyFont="1" applyFill="1" applyBorder="1" applyAlignment="1">
      <alignment horizontal="center" vertical="center" shrinkToFit="1"/>
    </xf>
    <xf numFmtId="0" fontId="54" fillId="36" borderId="24" xfId="42" applyFont="1" applyFill="1" applyBorder="1" applyAlignment="1">
      <alignment horizontal="center" vertical="center" shrinkToFit="1"/>
    </xf>
    <xf numFmtId="0" fontId="54" fillId="36" borderId="25" xfId="42" applyFont="1" applyFill="1" applyBorder="1" applyAlignment="1">
      <alignment horizontal="center" vertical="center" shrinkToFit="1"/>
    </xf>
    <xf numFmtId="0" fontId="54" fillId="36" borderId="27" xfId="42" applyFont="1" applyFill="1" applyBorder="1" applyAlignment="1">
      <alignment horizontal="center" vertical="center" shrinkToFit="1"/>
    </xf>
    <xf numFmtId="0" fontId="54" fillId="36" borderId="0" xfId="42" applyFont="1" applyFill="1" applyBorder="1" applyAlignment="1">
      <alignment horizontal="center" vertical="center" shrinkToFit="1"/>
    </xf>
    <xf numFmtId="0" fontId="54" fillId="36" borderId="13" xfId="42" applyFont="1" applyFill="1" applyBorder="1" applyAlignment="1">
      <alignment horizontal="center" vertical="center" shrinkToFit="1"/>
    </xf>
    <xf numFmtId="0" fontId="54" fillId="36" borderId="63" xfId="42" applyFont="1" applyFill="1" applyBorder="1" applyAlignment="1">
      <alignment horizontal="center" vertical="center" shrinkToFit="1"/>
    </xf>
    <xf numFmtId="0" fontId="54" fillId="36" borderId="19" xfId="42" applyFont="1" applyFill="1" applyBorder="1" applyAlignment="1">
      <alignment horizontal="center" vertical="center" shrinkToFit="1"/>
    </xf>
    <xf numFmtId="0" fontId="54" fillId="36" borderId="23" xfId="42" applyFont="1" applyFill="1" applyBorder="1" applyAlignment="1">
      <alignment horizontal="center" vertical="center" shrinkToFit="1"/>
    </xf>
    <xf numFmtId="0" fontId="59" fillId="0" borderId="12" xfId="42" applyFont="1" applyFill="1" applyBorder="1" applyAlignment="1">
      <alignment horizontal="center" vertical="center"/>
    </xf>
    <xf numFmtId="0" fontId="59" fillId="0" borderId="24" xfId="42" applyFont="1" applyFill="1" applyBorder="1" applyAlignment="1">
      <alignment horizontal="center" vertical="center"/>
    </xf>
    <xf numFmtId="0" fontId="59" fillId="0" borderId="25" xfId="42" applyFont="1" applyFill="1" applyBorder="1" applyAlignment="1">
      <alignment horizontal="center" vertical="center"/>
    </xf>
    <xf numFmtId="0" fontId="59" fillId="0" borderId="27" xfId="42" applyFont="1" applyFill="1" applyBorder="1" applyAlignment="1">
      <alignment horizontal="center" vertical="center"/>
    </xf>
    <xf numFmtId="0" fontId="59" fillId="0" borderId="0" xfId="42" applyFont="1" applyFill="1" applyBorder="1" applyAlignment="1">
      <alignment horizontal="center" vertical="center"/>
    </xf>
    <xf numFmtId="0" fontId="59" fillId="0" borderId="13" xfId="42" applyFont="1" applyFill="1" applyBorder="1" applyAlignment="1">
      <alignment horizontal="center" vertical="center"/>
    </xf>
    <xf numFmtId="0" fontId="59" fillId="0" borderId="63" xfId="42" applyFont="1" applyFill="1" applyBorder="1" applyAlignment="1">
      <alignment horizontal="center" vertical="center"/>
    </xf>
    <xf numFmtId="0" fontId="59" fillId="0" borderId="19" xfId="42" applyFont="1" applyFill="1" applyBorder="1" applyAlignment="1">
      <alignment horizontal="center" vertical="center"/>
    </xf>
    <xf numFmtId="0" fontId="59" fillId="0" borderId="23" xfId="42" applyFont="1" applyFill="1" applyBorder="1" applyAlignment="1">
      <alignment horizontal="center" vertical="center"/>
    </xf>
    <xf numFmtId="0" fontId="35" fillId="0" borderId="12" xfId="42" applyFont="1" applyFill="1" applyBorder="1" applyAlignment="1">
      <alignment horizontal="center" vertical="center"/>
    </xf>
    <xf numFmtId="0" fontId="35" fillId="0" borderId="27" xfId="42" applyFont="1" applyFill="1" applyBorder="1" applyAlignment="1">
      <alignment horizontal="center" vertical="center"/>
    </xf>
    <xf numFmtId="0" fontId="35" fillId="0" borderId="146" xfId="42" applyFont="1" applyFill="1" applyBorder="1" applyAlignment="1">
      <alignment horizontal="center" vertical="center"/>
    </xf>
    <xf numFmtId="0" fontId="35" fillId="0" borderId="147" xfId="42" applyFont="1" applyFill="1" applyBorder="1" applyAlignment="1">
      <alignment horizontal="center" vertical="center"/>
    </xf>
    <xf numFmtId="0" fontId="35" fillId="0" borderId="63" xfId="42" applyFont="1" applyFill="1" applyBorder="1" applyAlignment="1">
      <alignment horizontal="center" vertical="center"/>
    </xf>
    <xf numFmtId="0" fontId="35" fillId="0" borderId="115" xfId="42" applyFont="1" applyFill="1" applyBorder="1" applyAlignment="1">
      <alignment horizontal="center" vertical="center"/>
    </xf>
    <xf numFmtId="0" fontId="35" fillId="0" borderId="20" xfId="42" applyFont="1" applyFill="1" applyBorder="1" applyAlignment="1">
      <alignment horizontal="center" vertical="center"/>
    </xf>
    <xf numFmtId="0" fontId="32" fillId="0" borderId="25" xfId="42" applyFont="1" applyFill="1" applyBorder="1" applyAlignment="1">
      <alignment horizontal="left" vertical="center" wrapText="1"/>
    </xf>
    <xf numFmtId="0" fontId="32" fillId="0" borderId="148" xfId="42" applyFont="1" applyFill="1" applyBorder="1" applyAlignment="1">
      <alignment horizontal="left" vertical="center" wrapText="1"/>
    </xf>
    <xf numFmtId="0" fontId="32" fillId="0" borderId="23" xfId="42" applyFont="1" applyFill="1" applyBorder="1" applyAlignment="1">
      <alignment horizontal="left" vertical="center" wrapText="1"/>
    </xf>
    <xf numFmtId="0" fontId="32" fillId="0" borderId="115" xfId="42" applyFont="1" applyFill="1" applyBorder="1" applyAlignment="1">
      <alignment horizontal="left" vertical="center"/>
    </xf>
    <xf numFmtId="0" fontId="32" fillId="0" borderId="119" xfId="42" applyFont="1" applyFill="1" applyBorder="1" applyAlignment="1">
      <alignment horizontal="center" vertical="center"/>
    </xf>
    <xf numFmtId="0" fontId="32" fillId="0" borderId="86" xfId="42" applyFont="1" applyFill="1" applyBorder="1" applyAlignment="1">
      <alignment horizontal="left" vertical="center" wrapText="1"/>
    </xf>
    <xf numFmtId="0" fontId="32" fillId="0" borderId="36" xfId="42" applyFont="1" applyFill="1" applyBorder="1" applyAlignment="1">
      <alignment horizontal="left" vertical="center" wrapText="1"/>
    </xf>
    <xf numFmtId="0" fontId="32" fillId="0" borderId="37" xfId="42" applyFont="1" applyFill="1" applyBorder="1" applyAlignment="1">
      <alignment horizontal="left" vertical="center" wrapText="1"/>
    </xf>
    <xf numFmtId="0" fontId="32" fillId="0" borderId="75" xfId="42" applyFont="1" applyFill="1" applyBorder="1" applyAlignment="1">
      <alignment horizontal="left" vertical="center" wrapText="1"/>
    </xf>
    <xf numFmtId="0" fontId="32" fillId="0" borderId="71" xfId="42" applyFont="1" applyFill="1" applyBorder="1" applyAlignment="1">
      <alignment horizontal="left" vertical="center" wrapText="1"/>
    </xf>
    <xf numFmtId="0" fontId="32" fillId="0" borderId="107" xfId="42" applyFont="1" applyFill="1" applyBorder="1" applyAlignment="1">
      <alignment horizontal="left" vertical="center" wrapText="1"/>
    </xf>
    <xf numFmtId="0" fontId="32" fillId="0" borderId="145" xfId="42" applyFont="1" applyFill="1" applyBorder="1" applyAlignment="1">
      <alignment horizontal="left" vertical="center" wrapText="1"/>
    </xf>
    <xf numFmtId="0" fontId="35" fillId="0" borderId="120" xfId="42" applyFont="1" applyFill="1" applyBorder="1" applyAlignment="1">
      <alignment horizontal="center" vertical="center"/>
    </xf>
    <xf numFmtId="0" fontId="35" fillId="0" borderId="121" xfId="42" applyFont="1" applyFill="1" applyBorder="1" applyAlignment="1">
      <alignment horizontal="center" vertical="center"/>
    </xf>
    <xf numFmtId="0" fontId="35" fillId="0" borderId="122" xfId="42" applyFont="1" applyFill="1" applyBorder="1" applyAlignment="1">
      <alignment horizontal="center" vertical="center"/>
    </xf>
    <xf numFmtId="0" fontId="35" fillId="0" borderId="123" xfId="42" applyFont="1" applyFill="1" applyBorder="1" applyAlignment="1">
      <alignment horizontal="center" vertical="center"/>
    </xf>
    <xf numFmtId="0" fontId="32" fillId="0" borderId="115" xfId="42" applyFont="1" applyFill="1" applyBorder="1" applyAlignment="1">
      <alignment horizontal="left" vertical="center" wrapText="1" shrinkToFit="1"/>
    </xf>
    <xf numFmtId="0" fontId="32" fillId="0" borderId="24" xfId="42" applyFont="1" applyFill="1" applyBorder="1" applyAlignment="1">
      <alignment horizontal="left" vertical="center" wrapText="1" shrinkToFit="1"/>
    </xf>
    <xf numFmtId="0" fontId="32" fillId="0" borderId="90" xfId="42" applyFont="1" applyFill="1" applyBorder="1" applyAlignment="1">
      <alignment horizontal="left" vertical="center" wrapText="1" shrinkToFit="1"/>
    </xf>
    <xf numFmtId="0" fontId="32" fillId="0" borderId="17" xfId="42" applyFont="1" applyFill="1" applyBorder="1" applyAlignment="1">
      <alignment horizontal="left" vertical="center" wrapText="1" shrinkToFit="1"/>
    </xf>
    <xf numFmtId="0" fontId="32" fillId="0" borderId="0" xfId="42" applyFont="1" applyFill="1" applyBorder="1" applyAlignment="1">
      <alignment horizontal="left" vertical="center" wrapText="1" shrinkToFit="1"/>
    </xf>
    <xf numFmtId="0" fontId="32" fillId="0" borderId="18" xfId="42" applyFont="1" applyFill="1" applyBorder="1" applyAlignment="1">
      <alignment horizontal="left" vertical="center" wrapText="1" shrinkToFit="1"/>
    </xf>
    <xf numFmtId="0" fontId="32" fillId="0" borderId="20" xfId="42" applyFont="1" applyFill="1" applyBorder="1" applyAlignment="1">
      <alignment horizontal="left" vertical="center" wrapText="1" shrinkToFit="1"/>
    </xf>
    <xf numFmtId="0" fontId="32" fillId="0" borderId="10" xfId="42" applyFont="1" applyFill="1" applyBorder="1" applyAlignment="1">
      <alignment horizontal="left" vertical="center" wrapText="1" shrinkToFit="1"/>
    </xf>
    <xf numFmtId="0" fontId="32" fillId="0" borderId="16" xfId="42" applyFont="1" applyFill="1" applyBorder="1" applyAlignment="1">
      <alignment horizontal="left" vertical="center" wrapText="1" shrinkToFit="1"/>
    </xf>
    <xf numFmtId="0" fontId="35" fillId="0" borderId="144" xfId="51" applyFont="1" applyFill="1" applyBorder="1" applyAlignment="1">
      <alignment horizontal="center" vertical="center"/>
    </xf>
    <xf numFmtId="0" fontId="35" fillId="0" borderId="17" xfId="51" applyFont="1" applyFill="1" applyBorder="1" applyAlignment="1">
      <alignment horizontal="center" vertical="center"/>
    </xf>
    <xf numFmtId="0" fontId="35" fillId="0" borderId="20" xfId="51" applyFont="1" applyFill="1" applyBorder="1" applyAlignment="1">
      <alignment horizontal="center" vertical="center"/>
    </xf>
    <xf numFmtId="0" fontId="35" fillId="0" borderId="144" xfId="42" applyFont="1" applyFill="1" applyBorder="1" applyAlignment="1">
      <alignment horizontal="center" vertical="center"/>
    </xf>
    <xf numFmtId="0" fontId="36" fillId="0" borderId="0" xfId="51" quotePrefix="1" applyFont="1" applyFill="1" applyAlignment="1">
      <alignment horizontal="left" vertical="center"/>
    </xf>
    <xf numFmtId="0" fontId="30" fillId="0" borderId="0" xfId="42" applyFont="1" applyFill="1" applyBorder="1" applyAlignment="1">
      <alignment horizontal="left" vertical="center"/>
    </xf>
    <xf numFmtId="0" fontId="30" fillId="0" borderId="0" xfId="42" applyFont="1" applyFill="1" applyBorder="1" applyAlignment="1">
      <alignment horizontal="left" vertical="center" wrapText="1"/>
    </xf>
    <xf numFmtId="0" fontId="32" fillId="0" borderId="58" xfId="51" quotePrefix="1" applyFont="1" applyFill="1" applyBorder="1" applyAlignment="1">
      <alignment horizontal="left" vertical="center"/>
    </xf>
    <xf numFmtId="0" fontId="39" fillId="0" borderId="13" xfId="42" applyFont="1" applyFill="1" applyBorder="1" applyAlignment="1">
      <alignment horizontal="center" vertical="center"/>
    </xf>
    <xf numFmtId="0" fontId="35" fillId="0" borderId="168" xfId="42" applyFont="1" applyFill="1" applyBorder="1" applyAlignment="1">
      <alignment horizontal="center" vertical="center"/>
    </xf>
    <xf numFmtId="0" fontId="35" fillId="0" borderId="169" xfId="42"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0000000}"/>
    <cellStyle name="桁区切り 2 2" xfId="46" xr:uid="{00000000-0005-0000-0000-000021000000}"/>
    <cellStyle name="桁区切り 2 3" xfId="48" xr:uid="{00000000-0005-0000-0000-000022000000}"/>
    <cellStyle name="桁区切り 2 4" xfId="50" xr:uid="{00000000-0005-0000-0000-000023000000}"/>
    <cellStyle name="桁区切り 2 5" xfId="52"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E000000}"/>
    <cellStyle name="標準 3" xfId="43" xr:uid="{00000000-0005-0000-0000-00002F000000}"/>
    <cellStyle name="標準 3 2" xfId="45" xr:uid="{00000000-0005-0000-0000-000030000000}"/>
    <cellStyle name="標準 3 3" xfId="47" xr:uid="{00000000-0005-0000-0000-000031000000}"/>
    <cellStyle name="標準 3 4" xfId="49" xr:uid="{00000000-0005-0000-0000-000032000000}"/>
    <cellStyle name="標準 3 5" xfId="51" xr:uid="{00000000-0005-0000-0000-000033000000}"/>
    <cellStyle name="良い" xfId="41" builtinId="26" customBuiltin="1"/>
  </cellStyles>
  <dxfs count="94">
    <dxf>
      <fill>
        <patternFill>
          <bgColor rgb="FFFFFF00"/>
        </patternFill>
      </fill>
    </dxf>
    <dxf>
      <fill>
        <patternFill>
          <bgColor rgb="FFFFFF00"/>
        </patternFill>
      </fill>
    </dxf>
    <dxf>
      <font>
        <color theme="0"/>
      </font>
      <fill>
        <patternFill>
          <bgColor theme="0"/>
        </patternFill>
      </fill>
      <border>
        <left/>
        <right/>
        <top/>
        <bottom/>
        <vertical/>
        <horizontal/>
      </border>
    </dxf>
    <dxf>
      <font>
        <color theme="0"/>
      </font>
      <fill>
        <patternFill>
          <bgColor rgb="FF00B0F0"/>
        </patternFill>
      </fill>
    </dxf>
    <dxf>
      <font>
        <color theme="1"/>
      </font>
      <fill>
        <patternFill>
          <bgColor rgb="FFFFC000"/>
        </patternFill>
      </fill>
    </dxf>
    <dxf>
      <fill>
        <patternFill>
          <bgColor theme="0"/>
        </patternFill>
      </fill>
      <border>
        <left/>
        <right/>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ont>
        <color theme="0"/>
      </font>
    </dxf>
    <dxf>
      <font>
        <color theme="0"/>
      </font>
      <fill>
        <patternFill>
          <bgColor theme="0"/>
        </patternFill>
      </fill>
      <border>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ill>
        <patternFill>
          <bgColor rgb="FFFFFF00"/>
        </patternFill>
      </fill>
    </dxf>
    <dxf>
      <fill>
        <patternFill>
          <bgColor rgb="FFFFFF0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auto="1"/>
      </font>
      <fill>
        <patternFill>
          <bgColor rgb="FFFFCCCC"/>
        </patternFill>
      </fill>
    </dxf>
    <dxf>
      <font>
        <b/>
        <i val="0"/>
      </font>
      <fill>
        <patternFill>
          <bgColor rgb="FFCCECFF"/>
        </patternFill>
      </fill>
    </dxf>
    <dxf>
      <fill>
        <patternFill>
          <bgColor rgb="FFFFFFCC"/>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1"/>
      </font>
      <fill>
        <patternFill patternType="none">
          <bgColor auto="1"/>
        </patternFill>
      </fill>
    </dxf>
    <dxf>
      <font>
        <color theme="0"/>
      </font>
      <fill>
        <patternFill>
          <bgColor theme="0"/>
        </patternFill>
      </fill>
      <border>
        <left/>
        <right/>
        <vertical/>
        <horizontal/>
      </border>
    </dxf>
    <dxf>
      <font>
        <color theme="0"/>
      </font>
      <fill>
        <patternFill>
          <bgColor theme="0"/>
        </patternFill>
      </fill>
      <border>
        <top/>
        <bottom/>
        <vertical/>
        <horizontal/>
      </border>
    </dxf>
    <dxf>
      <fill>
        <patternFill>
          <bgColor theme="1"/>
        </patternFill>
      </fill>
    </dxf>
    <dxf>
      <fill>
        <patternFill>
          <bgColor rgb="FFFFFFCC"/>
        </patternFill>
      </fill>
    </dxf>
    <dxf>
      <font>
        <color theme="0"/>
      </font>
    </dxf>
    <dxf>
      <font>
        <color rgb="FFFFFF00"/>
      </font>
    </dxf>
    <dxf>
      <font>
        <color rgb="FFFFFF00"/>
      </font>
    </dxf>
    <dxf>
      <font>
        <color rgb="FFFFFF00"/>
      </font>
    </dxf>
    <dxf>
      <font>
        <color theme="0"/>
      </font>
    </dxf>
    <dxf>
      <font>
        <color theme="0"/>
      </font>
      <fill>
        <patternFill>
          <bgColor theme="0"/>
        </patternFill>
      </fill>
      <border>
        <top/>
        <bottom/>
        <vertical/>
        <horizontal/>
      </border>
    </dxf>
    <dxf>
      <font>
        <color theme="0"/>
      </font>
      <fill>
        <patternFill>
          <bgColor theme="0"/>
        </patternFill>
      </fill>
      <border>
        <left/>
        <right/>
        <vertical/>
        <horizontal/>
      </border>
    </dxf>
    <dxf>
      <font>
        <color theme="0"/>
      </font>
      <fill>
        <patternFill>
          <bgColor theme="0"/>
        </patternFill>
      </fill>
      <border>
        <left/>
        <right/>
        <top/>
        <bottom/>
        <vertical/>
        <horizontal/>
      </border>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ont>
        <color theme="1"/>
      </font>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CCECFF"/>
        </patternFill>
      </fill>
    </dxf>
    <dxf>
      <fill>
        <patternFill>
          <bgColor rgb="FFFFCCCC"/>
        </patternFill>
      </fill>
    </dxf>
    <dxf>
      <font>
        <color theme="0"/>
      </font>
      <fill>
        <patternFill>
          <bgColor theme="0"/>
        </patternFill>
      </fill>
    </dxf>
    <dxf>
      <font>
        <color theme="0"/>
      </font>
      <border>
        <right/>
        <top/>
        <bottom/>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top/>
        <bottom/>
        <vertical/>
        <horizontal/>
      </border>
    </dxf>
    <dxf>
      <font>
        <color theme="0"/>
      </font>
      <fill>
        <patternFill>
          <bgColor theme="0"/>
        </patternFill>
      </fill>
      <border>
        <left/>
        <right/>
        <vertical/>
        <horizontal/>
      </border>
    </dxf>
  </dxfs>
  <tableStyles count="0" defaultTableStyle="TableStyleMedium2" defaultPivotStyle="PivotStyleLight16"/>
  <colors>
    <mruColors>
      <color rgb="FFCCFFCC"/>
      <color rgb="FFFFCCCC"/>
      <color rgb="FFCCECFF"/>
      <color rgb="FFFFFFCC"/>
      <color rgb="FF66CCFF"/>
      <color rgb="FFFFFF99"/>
      <color rgb="FFCCFFFF"/>
      <color rgb="FFFFCCFF"/>
      <color rgb="FFC0C0C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136072</xdr:colOff>
      <xdr:row>5</xdr:row>
      <xdr:rowOff>13608</xdr:rowOff>
    </xdr:from>
    <xdr:to>
      <xdr:col>2</xdr:col>
      <xdr:colOff>13607</xdr:colOff>
      <xdr:row>12</xdr:row>
      <xdr:rowOff>27214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072" y="898072"/>
          <a:ext cx="557892" cy="152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16</xdr:col>
      <xdr:colOff>149679</xdr:colOff>
      <xdr:row>5</xdr:row>
      <xdr:rowOff>54430</xdr:rowOff>
    </xdr:from>
    <xdr:to>
      <xdr:col>18</xdr:col>
      <xdr:colOff>27214</xdr:colOff>
      <xdr:row>12</xdr:row>
      <xdr:rowOff>68036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59036" y="938894"/>
          <a:ext cx="557892" cy="152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15</xdr:col>
      <xdr:colOff>194752</xdr:colOff>
      <xdr:row>2</xdr:row>
      <xdr:rowOff>101202</xdr:rowOff>
    </xdr:from>
    <xdr:to>
      <xdr:col>16</xdr:col>
      <xdr:colOff>190500</xdr:colOff>
      <xdr:row>3</xdr:row>
      <xdr:rowOff>101202</xdr:rowOff>
    </xdr:to>
    <xdr:sp macro="" textlink="">
      <xdr:nvSpPr>
        <xdr:cNvPr id="4" name="右矢印 3">
          <a:extLst>
            <a:ext uri="{FF2B5EF4-FFF2-40B4-BE49-F238E27FC236}">
              <a16:creationId xmlns:a16="http://schemas.microsoft.com/office/drawing/2014/main" id="{00000000-0008-0000-0200-000004000000}"/>
            </a:ext>
          </a:extLst>
        </xdr:cNvPr>
        <xdr:cNvSpPr/>
      </xdr:nvSpPr>
      <xdr:spPr bwMode="auto">
        <a:xfrm>
          <a:off x="4059181" y="454988"/>
          <a:ext cx="240676" cy="176893"/>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51027</xdr:colOff>
      <xdr:row>2</xdr:row>
      <xdr:rowOff>110257</xdr:rowOff>
    </xdr:from>
    <xdr:to>
      <xdr:col>3</xdr:col>
      <xdr:colOff>80792</xdr:colOff>
      <xdr:row>3</xdr:row>
      <xdr:rowOff>110258</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rot="10800000">
          <a:off x="731384" y="464043"/>
          <a:ext cx="274694" cy="176894"/>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27214</xdr:colOff>
      <xdr:row>8</xdr:row>
      <xdr:rowOff>68035</xdr:rowOff>
    </xdr:from>
    <xdr:to>
      <xdr:col>12</xdr:col>
      <xdr:colOff>217714</xdr:colOff>
      <xdr:row>9</xdr:row>
      <xdr:rowOff>81642</xdr:rowOff>
    </xdr:to>
    <xdr:sp macro="" textlink="">
      <xdr:nvSpPr>
        <xdr:cNvPr id="7" name="右矢印 6">
          <a:extLst>
            <a:ext uri="{FF2B5EF4-FFF2-40B4-BE49-F238E27FC236}">
              <a16:creationId xmlns:a16="http://schemas.microsoft.com/office/drawing/2014/main" id="{00000000-0008-0000-0200-000007000000}"/>
            </a:ext>
          </a:extLst>
        </xdr:cNvPr>
        <xdr:cNvSpPr/>
      </xdr:nvSpPr>
      <xdr:spPr bwMode="auto">
        <a:xfrm rot="10800000">
          <a:off x="3075214" y="1770629"/>
          <a:ext cx="190500" cy="192201"/>
        </a:xfrm>
        <a:prstGeom prst="rightArrow">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203736</xdr:colOff>
      <xdr:row>136</xdr:row>
      <xdr:rowOff>57949</xdr:rowOff>
    </xdr:from>
    <xdr:to>
      <xdr:col>54</xdr:col>
      <xdr:colOff>55789</xdr:colOff>
      <xdr:row>138</xdr:row>
      <xdr:rowOff>103910</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203736" y="21761342"/>
          <a:ext cx="14275624" cy="399747"/>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BR31"/>
  <sheetViews>
    <sheetView showGridLines="0" view="pageBreakPreview" topLeftCell="A4" zoomScale="160" zoomScaleNormal="160" zoomScaleSheetLayoutView="160" workbookViewId="0">
      <selection activeCell="AB10" sqref="AB10"/>
    </sheetView>
  </sheetViews>
  <sheetFormatPr defaultColWidth="2.25" defaultRowHeight="13.5" customHeight="1" x14ac:dyDescent="0.15"/>
  <cols>
    <col min="1" max="6" width="3.125" style="78" customWidth="1"/>
    <col min="7" max="14" width="3.125" style="1" customWidth="1"/>
    <col min="15" max="15" width="3.125" style="11" customWidth="1"/>
    <col min="16" max="22" width="3.125" style="78" customWidth="1"/>
    <col min="23" max="29" width="3.125" style="1" customWidth="1"/>
    <col min="30" max="36" width="3.125" style="15" customWidth="1"/>
    <col min="37" max="70" width="0" style="1" hidden="1" customWidth="1"/>
    <col min="71" max="16384" width="2.25" style="1"/>
  </cols>
  <sheetData>
    <row r="1" spans="1:40" ht="30" customHeight="1" thickBot="1" x14ac:dyDescent="0.2">
      <c r="A1" s="390" t="s">
        <v>141</v>
      </c>
      <c r="B1" s="390"/>
      <c r="C1" s="390"/>
      <c r="D1" s="390"/>
      <c r="E1" s="390"/>
      <c r="F1" s="390"/>
      <c r="G1" s="390"/>
      <c r="H1" s="390"/>
      <c r="I1" s="390"/>
      <c r="J1" s="390"/>
      <c r="K1" s="390"/>
      <c r="L1" s="390"/>
      <c r="M1" s="390"/>
      <c r="N1" s="390"/>
      <c r="O1" s="390"/>
      <c r="P1" s="390"/>
      <c r="Q1" s="390"/>
      <c r="R1" s="390"/>
      <c r="S1" s="390"/>
      <c r="U1" s="309" t="s">
        <v>189</v>
      </c>
      <c r="V1" s="310"/>
      <c r="W1" s="310"/>
      <c r="X1" s="310"/>
      <c r="Y1" s="310"/>
      <c r="Z1" s="310"/>
      <c r="AA1" s="310"/>
      <c r="AB1" s="310"/>
      <c r="AC1" s="310"/>
      <c r="AD1" s="310"/>
      <c r="AE1" s="310"/>
      <c r="AF1" s="310"/>
      <c r="AG1" s="310"/>
      <c r="AH1" s="310"/>
      <c r="AI1" s="311"/>
    </row>
    <row r="2" spans="1:40" ht="24.95" customHeight="1" x14ac:dyDescent="0.15">
      <c r="B2" s="342" t="s">
        <v>164</v>
      </c>
      <c r="C2" s="343"/>
      <c r="D2" s="343"/>
      <c r="E2" s="343"/>
      <c r="F2" s="343"/>
      <c r="G2" s="343"/>
      <c r="H2" s="343"/>
      <c r="I2" s="343"/>
      <c r="J2" s="343"/>
      <c r="K2" s="343"/>
      <c r="L2" s="343"/>
      <c r="M2" s="343"/>
      <c r="N2" s="343"/>
      <c r="O2" s="343"/>
      <c r="P2" s="343"/>
      <c r="Q2" s="343"/>
      <c r="R2" s="343"/>
      <c r="S2" s="27"/>
      <c r="U2" s="342" t="s">
        <v>184</v>
      </c>
      <c r="V2" s="343"/>
      <c r="W2" s="343"/>
      <c r="X2" s="343"/>
      <c r="Y2" s="343"/>
      <c r="Z2" s="343"/>
      <c r="AA2" s="343"/>
      <c r="AB2" s="343"/>
      <c r="AC2" s="343"/>
      <c r="AD2" s="343"/>
      <c r="AE2" s="343"/>
      <c r="AF2" s="343"/>
      <c r="AG2" s="343"/>
      <c r="AH2" s="343"/>
      <c r="AI2" s="343"/>
      <c r="AJ2" s="28"/>
    </row>
    <row r="3" spans="1:40" ht="24.95" customHeight="1" x14ac:dyDescent="0.15">
      <c r="B3" s="343"/>
      <c r="C3" s="343"/>
      <c r="D3" s="343"/>
      <c r="E3" s="343"/>
      <c r="F3" s="343"/>
      <c r="G3" s="343"/>
      <c r="H3" s="343"/>
      <c r="I3" s="343"/>
      <c r="J3" s="343"/>
      <c r="K3" s="343"/>
      <c r="L3" s="343"/>
      <c r="M3" s="343"/>
      <c r="N3" s="343"/>
      <c r="O3" s="343"/>
      <c r="P3" s="343"/>
      <c r="Q3" s="343"/>
      <c r="R3" s="343"/>
      <c r="S3" s="27"/>
      <c r="U3" s="343"/>
      <c r="V3" s="343"/>
      <c r="W3" s="343"/>
      <c r="X3" s="343"/>
      <c r="Y3" s="343"/>
      <c r="Z3" s="343"/>
      <c r="AA3" s="343"/>
      <c r="AB3" s="343"/>
      <c r="AC3" s="343"/>
      <c r="AD3" s="343"/>
      <c r="AE3" s="343"/>
      <c r="AF3" s="343"/>
      <c r="AG3" s="343"/>
      <c r="AH3" s="343"/>
      <c r="AI3" s="343"/>
      <c r="AJ3" s="28"/>
    </row>
    <row r="4" spans="1:40" ht="6" customHeight="1" thickBot="1" x14ac:dyDescent="0.2">
      <c r="A4" s="28"/>
      <c r="B4" s="28"/>
      <c r="C4" s="28"/>
      <c r="D4" s="28"/>
      <c r="E4" s="28"/>
      <c r="F4" s="28"/>
      <c r="G4" s="28"/>
      <c r="H4" s="28"/>
      <c r="I4" s="28"/>
      <c r="J4" s="28"/>
      <c r="K4" s="28"/>
      <c r="L4" s="28"/>
      <c r="M4" s="28"/>
      <c r="N4" s="28"/>
      <c r="O4" s="28"/>
      <c r="P4" s="28"/>
      <c r="Q4" s="28"/>
      <c r="R4" s="28"/>
      <c r="S4" s="27"/>
      <c r="U4" s="28"/>
      <c r="V4" s="28"/>
      <c r="W4" s="28"/>
      <c r="X4" s="28"/>
      <c r="Y4" s="28"/>
      <c r="Z4" s="28"/>
      <c r="AA4" s="28"/>
      <c r="AB4" s="28"/>
      <c r="AC4" s="28"/>
      <c r="AD4" s="28"/>
      <c r="AE4" s="28"/>
      <c r="AF4" s="28"/>
      <c r="AG4" s="28"/>
      <c r="AH4" s="28"/>
      <c r="AI4" s="28"/>
      <c r="AJ4" s="28"/>
    </row>
    <row r="5" spans="1:40" ht="14.25" customHeight="1" x14ac:dyDescent="0.15">
      <c r="A5" s="355" t="s">
        <v>163</v>
      </c>
      <c r="B5" s="347"/>
      <c r="C5" s="347"/>
      <c r="D5" s="347"/>
      <c r="E5" s="335"/>
      <c r="F5" s="336"/>
      <c r="G5" s="356"/>
      <c r="H5" s="356"/>
      <c r="I5" s="356"/>
      <c r="J5" s="356"/>
      <c r="K5" s="356"/>
      <c r="L5" s="356"/>
      <c r="M5" s="356"/>
      <c r="N5" s="356"/>
      <c r="O5" s="357"/>
      <c r="P5" s="344" t="str">
        <f>IF(F5="","未入力","OK")</f>
        <v>未入力</v>
      </c>
      <c r="Q5" s="345"/>
      <c r="R5" s="101"/>
      <c r="S5" s="389">
        <f>IF(P5="OK",0,1)</f>
        <v>1</v>
      </c>
      <c r="U5" s="347" t="s">
        <v>35</v>
      </c>
      <c r="V5" s="347"/>
      <c r="W5" s="347"/>
      <c r="X5" s="347"/>
      <c r="Y5" s="335"/>
      <c r="Z5" s="348" t="s">
        <v>144</v>
      </c>
      <c r="AA5" s="349"/>
      <c r="AB5" s="349"/>
      <c r="AC5" s="349"/>
      <c r="AD5" s="349"/>
      <c r="AE5" s="350"/>
      <c r="AF5" s="344" t="str">
        <f>IF(Z5="","未入力","OK")</f>
        <v>OK</v>
      </c>
      <c r="AG5" s="345"/>
      <c r="AH5" s="56"/>
      <c r="AI5" s="56"/>
      <c r="AJ5" s="346">
        <f>IF(AF5="OK",0,1)</f>
        <v>0</v>
      </c>
      <c r="AL5" s="1" t="s">
        <v>143</v>
      </c>
      <c r="AN5" s="1" t="s">
        <v>145</v>
      </c>
    </row>
    <row r="6" spans="1:40" ht="14.25" customHeight="1" thickBot="1" x14ac:dyDescent="0.2">
      <c r="A6" s="347"/>
      <c r="B6" s="347"/>
      <c r="C6" s="347"/>
      <c r="D6" s="347"/>
      <c r="E6" s="335"/>
      <c r="F6" s="358"/>
      <c r="G6" s="359"/>
      <c r="H6" s="359"/>
      <c r="I6" s="359"/>
      <c r="J6" s="359"/>
      <c r="K6" s="359"/>
      <c r="L6" s="359"/>
      <c r="M6" s="359"/>
      <c r="N6" s="359"/>
      <c r="O6" s="360"/>
      <c r="P6" s="344"/>
      <c r="Q6" s="345"/>
      <c r="R6" s="101"/>
      <c r="S6" s="389"/>
      <c r="U6" s="347"/>
      <c r="V6" s="347"/>
      <c r="W6" s="347"/>
      <c r="X6" s="347"/>
      <c r="Y6" s="335"/>
      <c r="Z6" s="351"/>
      <c r="AA6" s="352"/>
      <c r="AB6" s="352"/>
      <c r="AC6" s="352"/>
      <c r="AD6" s="352"/>
      <c r="AE6" s="353"/>
      <c r="AF6" s="344"/>
      <c r="AG6" s="345"/>
      <c r="AH6" s="56"/>
      <c r="AI6" s="56"/>
      <c r="AJ6" s="346"/>
      <c r="AL6" s="1" t="s">
        <v>144</v>
      </c>
      <c r="AN6" s="1" t="s">
        <v>146</v>
      </c>
    </row>
    <row r="7" spans="1:40" ht="14.25" customHeight="1" x14ac:dyDescent="0.15">
      <c r="A7" s="347" t="s">
        <v>31</v>
      </c>
      <c r="B7" s="347"/>
      <c r="C7" s="347"/>
      <c r="D7" s="347"/>
      <c r="E7" s="335"/>
      <c r="F7" s="363"/>
      <c r="G7" s="364"/>
      <c r="H7" s="364"/>
      <c r="I7" s="364"/>
      <c r="J7" s="364"/>
      <c r="K7" s="364"/>
      <c r="L7" s="364"/>
      <c r="M7" s="364"/>
      <c r="N7" s="364"/>
      <c r="O7" s="365"/>
      <c r="P7" s="344" t="str">
        <f>IF(F7="","未入力","OK")</f>
        <v>未入力</v>
      </c>
      <c r="Q7" s="345"/>
      <c r="R7" s="101"/>
      <c r="S7" s="389">
        <f>IF(P7="OK",0,1)</f>
        <v>1</v>
      </c>
      <c r="U7" s="334" t="s">
        <v>36</v>
      </c>
      <c r="V7" s="334"/>
      <c r="W7" s="334"/>
      <c r="X7" s="334"/>
      <c r="Y7" s="335"/>
      <c r="Z7" s="336"/>
      <c r="AA7" s="337"/>
      <c r="AB7" s="337"/>
      <c r="AC7" s="337"/>
      <c r="AD7" s="337"/>
      <c r="AE7" s="338"/>
      <c r="AF7" s="344" t="str">
        <f>IF(Z5="辞退（短縮卒業・修了）","OK",IF(Z7="","未入力","OK"))</f>
        <v>OK</v>
      </c>
      <c r="AG7" s="345"/>
      <c r="AH7" s="56"/>
      <c r="AI7" s="56"/>
      <c r="AJ7" s="346">
        <f>IF(AF7="OK",0,1)</f>
        <v>0</v>
      </c>
      <c r="AN7" s="1" t="s">
        <v>147</v>
      </c>
    </row>
    <row r="8" spans="1:40" ht="14.25" customHeight="1" thickBot="1" x14ac:dyDescent="0.2">
      <c r="A8" s="347"/>
      <c r="B8" s="347"/>
      <c r="C8" s="347"/>
      <c r="D8" s="347"/>
      <c r="E8" s="335"/>
      <c r="F8" s="366"/>
      <c r="G8" s="367"/>
      <c r="H8" s="367"/>
      <c r="I8" s="367"/>
      <c r="J8" s="367"/>
      <c r="K8" s="367"/>
      <c r="L8" s="367"/>
      <c r="M8" s="367"/>
      <c r="N8" s="367"/>
      <c r="O8" s="368"/>
      <c r="P8" s="344"/>
      <c r="Q8" s="345"/>
      <c r="R8" s="101"/>
      <c r="S8" s="346"/>
      <c r="T8" s="40"/>
      <c r="U8" s="334"/>
      <c r="V8" s="334"/>
      <c r="W8" s="334"/>
      <c r="X8" s="334"/>
      <c r="Y8" s="335"/>
      <c r="Z8" s="339"/>
      <c r="AA8" s="340"/>
      <c r="AB8" s="340"/>
      <c r="AC8" s="340"/>
      <c r="AD8" s="340"/>
      <c r="AE8" s="341"/>
      <c r="AF8" s="344"/>
      <c r="AG8" s="345"/>
      <c r="AH8" s="56"/>
      <c r="AI8" s="56"/>
      <c r="AJ8" s="346"/>
      <c r="AN8" s="1" t="s">
        <v>148</v>
      </c>
    </row>
    <row r="9" spans="1:40" ht="14.25" customHeight="1" x14ac:dyDescent="0.15">
      <c r="A9" s="347" t="s">
        <v>32</v>
      </c>
      <c r="B9" s="347"/>
      <c r="C9" s="347"/>
      <c r="D9" s="347"/>
      <c r="E9" s="335"/>
      <c r="F9" s="363"/>
      <c r="G9" s="364"/>
      <c r="H9" s="364"/>
      <c r="I9" s="364"/>
      <c r="J9" s="364"/>
      <c r="K9" s="364"/>
      <c r="L9" s="364"/>
      <c r="M9" s="364"/>
      <c r="N9" s="364"/>
      <c r="O9" s="365"/>
      <c r="P9" s="344" t="str">
        <f>IF(F9="","未入力","OK")</f>
        <v>未入力</v>
      </c>
      <c r="Q9" s="345"/>
      <c r="R9" s="101"/>
      <c r="S9" s="346">
        <f>IF(P9="OK",0,1)</f>
        <v>1</v>
      </c>
      <c r="T9" s="40"/>
    </row>
    <row r="10" spans="1:40" ht="14.25" customHeight="1" thickBot="1" x14ac:dyDescent="0.2">
      <c r="A10" s="347"/>
      <c r="B10" s="347"/>
      <c r="C10" s="347"/>
      <c r="D10" s="347"/>
      <c r="E10" s="335"/>
      <c r="F10" s="366"/>
      <c r="G10" s="367"/>
      <c r="H10" s="367"/>
      <c r="I10" s="367"/>
      <c r="J10" s="367"/>
      <c r="K10" s="367"/>
      <c r="L10" s="367"/>
      <c r="M10" s="367"/>
      <c r="N10" s="367"/>
      <c r="O10" s="368"/>
      <c r="P10" s="344"/>
      <c r="Q10" s="345"/>
      <c r="R10" s="101"/>
      <c r="S10" s="346"/>
      <c r="T10" s="40"/>
      <c r="U10" s="17"/>
      <c r="W10" s="78"/>
      <c r="X10" s="78"/>
      <c r="Y10" s="78"/>
      <c r="Z10" s="78"/>
    </row>
    <row r="11" spans="1:40" ht="14.25" customHeight="1" x14ac:dyDescent="0.15">
      <c r="A11" s="334" t="s">
        <v>33</v>
      </c>
      <c r="B11" s="334"/>
      <c r="C11" s="334"/>
      <c r="D11" s="334"/>
      <c r="E11" s="335"/>
      <c r="F11" s="369"/>
      <c r="G11" s="370"/>
      <c r="H11" s="370"/>
      <c r="I11" s="370"/>
      <c r="J11" s="370"/>
      <c r="K11" s="370"/>
      <c r="L11" s="370"/>
      <c r="M11" s="370"/>
      <c r="N11" s="370"/>
      <c r="O11" s="371"/>
      <c r="P11" s="344" t="str">
        <f>IF(F11="","未入力","OK")</f>
        <v>未入力</v>
      </c>
      <c r="Q11" s="345"/>
      <c r="R11" s="101"/>
      <c r="S11" s="346">
        <f>IF(P11="OK",0,1)</f>
        <v>1</v>
      </c>
      <c r="T11" s="40"/>
      <c r="U11" s="34"/>
      <c r="V11" s="34"/>
      <c r="W11" s="34"/>
      <c r="X11" s="34"/>
      <c r="Y11" s="34"/>
      <c r="Z11" s="34"/>
      <c r="AA11" s="20"/>
      <c r="AB11" s="20"/>
      <c r="AC11" s="20"/>
      <c r="AD11" s="20"/>
      <c r="AE11" s="20"/>
      <c r="AF11" s="20"/>
      <c r="AG11" s="20"/>
      <c r="AH11" s="20"/>
      <c r="AI11" s="20"/>
      <c r="AJ11" s="20"/>
    </row>
    <row r="12" spans="1:40" ht="14.25" customHeight="1" thickBot="1" x14ac:dyDescent="0.2">
      <c r="A12" s="334"/>
      <c r="B12" s="334"/>
      <c r="C12" s="334"/>
      <c r="D12" s="334"/>
      <c r="E12" s="335"/>
      <c r="F12" s="372"/>
      <c r="G12" s="373"/>
      <c r="H12" s="373"/>
      <c r="I12" s="373"/>
      <c r="J12" s="373"/>
      <c r="K12" s="373"/>
      <c r="L12" s="373"/>
      <c r="M12" s="373"/>
      <c r="N12" s="373"/>
      <c r="O12" s="374"/>
      <c r="P12" s="344"/>
      <c r="Q12" s="345"/>
      <c r="R12" s="101"/>
      <c r="S12" s="346"/>
      <c r="T12" s="40"/>
      <c r="U12" s="34"/>
      <c r="V12" s="34"/>
      <c r="W12" s="34"/>
      <c r="X12" s="34"/>
      <c r="Y12" s="34"/>
      <c r="Z12" s="34"/>
      <c r="AA12" s="20"/>
      <c r="AB12" s="20"/>
      <c r="AC12" s="20"/>
      <c r="AD12" s="20"/>
      <c r="AE12" s="20"/>
      <c r="AF12" s="20"/>
      <c r="AG12" s="20"/>
      <c r="AH12" s="20"/>
      <c r="AI12" s="20"/>
      <c r="AJ12" s="20"/>
    </row>
    <row r="13" spans="1:40" ht="14.25" customHeight="1" x14ac:dyDescent="0.15">
      <c r="A13" s="362" t="s">
        <v>159</v>
      </c>
      <c r="B13" s="334"/>
      <c r="C13" s="334"/>
      <c r="D13" s="334"/>
      <c r="E13" s="335"/>
      <c r="F13" s="336"/>
      <c r="G13" s="356"/>
      <c r="H13" s="356"/>
      <c r="I13" s="356"/>
      <c r="J13" s="356"/>
      <c r="K13" s="356"/>
      <c r="L13" s="356"/>
      <c r="M13" s="356"/>
      <c r="N13" s="356"/>
      <c r="O13" s="357"/>
      <c r="P13" s="344" t="str">
        <f>IF(F13="","未入力","OK")</f>
        <v>未入力</v>
      </c>
      <c r="Q13" s="345"/>
      <c r="R13" s="101"/>
      <c r="S13" s="346">
        <f>IF(P13="OK",0,1)</f>
        <v>1</v>
      </c>
      <c r="T13" s="40"/>
      <c r="U13" s="19"/>
      <c r="V13" s="19"/>
      <c r="W13" s="19"/>
      <c r="X13" s="19"/>
      <c r="Y13" s="19"/>
      <c r="Z13" s="19"/>
      <c r="AA13" s="67"/>
      <c r="AB13" s="67"/>
      <c r="AC13" s="67"/>
      <c r="AD13" s="67"/>
      <c r="AE13" s="67"/>
      <c r="AF13" s="67"/>
      <c r="AG13" s="2"/>
      <c r="AH13" s="2"/>
      <c r="AI13" s="2"/>
      <c r="AJ13" s="20"/>
    </row>
    <row r="14" spans="1:40" ht="14.25" customHeight="1" thickBot="1" x14ac:dyDescent="0.2">
      <c r="A14" s="334"/>
      <c r="B14" s="334"/>
      <c r="C14" s="334"/>
      <c r="D14" s="334"/>
      <c r="E14" s="335"/>
      <c r="F14" s="358"/>
      <c r="G14" s="359"/>
      <c r="H14" s="359"/>
      <c r="I14" s="359"/>
      <c r="J14" s="359"/>
      <c r="K14" s="359"/>
      <c r="L14" s="359"/>
      <c r="M14" s="359"/>
      <c r="N14" s="359"/>
      <c r="O14" s="360"/>
      <c r="P14" s="344"/>
      <c r="Q14" s="345"/>
      <c r="R14" s="101"/>
      <c r="S14" s="346"/>
      <c r="T14" s="40"/>
      <c r="U14" s="19"/>
      <c r="V14" s="19"/>
      <c r="W14" s="34"/>
      <c r="X14" s="34"/>
      <c r="Y14" s="34"/>
      <c r="Z14" s="34"/>
      <c r="AA14" s="35"/>
      <c r="AB14" s="35"/>
      <c r="AC14" s="36"/>
      <c r="AD14" s="36"/>
      <c r="AE14" s="36"/>
      <c r="AF14" s="36"/>
      <c r="AG14" s="20"/>
      <c r="AH14" s="20"/>
      <c r="AI14" s="20"/>
      <c r="AJ14" s="34"/>
    </row>
    <row r="15" spans="1:40" ht="14.25" customHeight="1" x14ac:dyDescent="0.15">
      <c r="A15" s="347" t="s">
        <v>29</v>
      </c>
      <c r="B15" s="347"/>
      <c r="C15" s="347"/>
      <c r="D15" s="347"/>
      <c r="E15" s="335"/>
      <c r="F15" s="391"/>
      <c r="G15" s="337"/>
      <c r="H15" s="337"/>
      <c r="I15" s="337"/>
      <c r="J15" s="337"/>
      <c r="K15" s="337"/>
      <c r="L15" s="337"/>
      <c r="M15" s="337"/>
      <c r="N15" s="337"/>
      <c r="O15" s="338"/>
      <c r="P15" s="344" t="str">
        <f>IF(F15="","未入力","OK")</f>
        <v>未入力</v>
      </c>
      <c r="Q15" s="345"/>
      <c r="R15" s="101"/>
      <c r="S15" s="346">
        <f>IF(P15="OK",0,1)</f>
        <v>1</v>
      </c>
      <c r="T15" s="40"/>
      <c r="U15" s="19"/>
      <c r="V15" s="19"/>
      <c r="W15" s="34"/>
      <c r="X15" s="34"/>
      <c r="Y15" s="34"/>
      <c r="Z15" s="34"/>
      <c r="AA15" s="35"/>
      <c r="AB15" s="35"/>
      <c r="AC15" s="36"/>
      <c r="AD15" s="36"/>
      <c r="AE15" s="36"/>
      <c r="AF15" s="36"/>
      <c r="AG15" s="20"/>
      <c r="AH15" s="20"/>
      <c r="AI15" s="20"/>
      <c r="AJ15" s="34"/>
    </row>
    <row r="16" spans="1:40" ht="14.25" customHeight="1" thickBot="1" x14ac:dyDescent="0.2">
      <c r="A16" s="347"/>
      <c r="B16" s="347"/>
      <c r="C16" s="347"/>
      <c r="D16" s="347"/>
      <c r="E16" s="335"/>
      <c r="F16" s="339"/>
      <c r="G16" s="340"/>
      <c r="H16" s="340"/>
      <c r="I16" s="340"/>
      <c r="J16" s="340"/>
      <c r="K16" s="340"/>
      <c r="L16" s="340"/>
      <c r="M16" s="340"/>
      <c r="N16" s="340"/>
      <c r="O16" s="341"/>
      <c r="P16" s="344"/>
      <c r="Q16" s="345"/>
      <c r="R16" s="101"/>
      <c r="S16" s="346"/>
      <c r="T16" s="40"/>
      <c r="U16" s="19"/>
      <c r="V16" s="19"/>
      <c r="W16" s="2"/>
      <c r="X16" s="2"/>
      <c r="Y16" s="2"/>
      <c r="Z16" s="2"/>
      <c r="AA16" s="33"/>
      <c r="AB16" s="2"/>
      <c r="AC16" s="2"/>
      <c r="AD16" s="2"/>
      <c r="AE16" s="2"/>
      <c r="AF16" s="2"/>
      <c r="AG16" s="2"/>
      <c r="AH16" s="2"/>
      <c r="AI16" s="20"/>
      <c r="AJ16" s="20"/>
    </row>
    <row r="17" spans="1:70" ht="14.25" customHeight="1" x14ac:dyDescent="0.15">
      <c r="A17" s="347" t="s">
        <v>93</v>
      </c>
      <c r="B17" s="347"/>
      <c r="C17" s="347"/>
      <c r="D17" s="347"/>
      <c r="E17" s="335"/>
      <c r="F17" s="391"/>
      <c r="G17" s="337"/>
      <c r="H17" s="337"/>
      <c r="I17" s="337"/>
      <c r="J17" s="337"/>
      <c r="K17" s="337"/>
      <c r="L17" s="337"/>
      <c r="M17" s="337"/>
      <c r="N17" s="337"/>
      <c r="O17" s="338"/>
      <c r="P17" s="344" t="str">
        <f>IF(F17="","未入力","OK")</f>
        <v>未入力</v>
      </c>
      <c r="Q17" s="345"/>
      <c r="R17" s="101"/>
      <c r="S17" s="346">
        <f>IF(P17="OK",0,1)</f>
        <v>1</v>
      </c>
      <c r="T17" s="40"/>
      <c r="U17" s="19"/>
      <c r="V17" s="19"/>
      <c r="W17" s="19"/>
      <c r="X17" s="19"/>
      <c r="Y17" s="19"/>
      <c r="Z17" s="19"/>
      <c r="AA17" s="20"/>
      <c r="AB17" s="32"/>
      <c r="AC17" s="32"/>
      <c r="AD17" s="32"/>
      <c r="AE17" s="32"/>
      <c r="AF17" s="32"/>
      <c r="AG17" s="20"/>
      <c r="AH17" s="20"/>
      <c r="AI17" s="20"/>
      <c r="AJ17" s="20"/>
    </row>
    <row r="18" spans="1:70" ht="14.25" customHeight="1" thickBot="1" x14ac:dyDescent="0.2">
      <c r="A18" s="347"/>
      <c r="B18" s="347"/>
      <c r="C18" s="347"/>
      <c r="D18" s="347"/>
      <c r="E18" s="335"/>
      <c r="F18" s="392"/>
      <c r="G18" s="393"/>
      <c r="H18" s="393"/>
      <c r="I18" s="393"/>
      <c r="J18" s="393"/>
      <c r="K18" s="393"/>
      <c r="L18" s="393"/>
      <c r="M18" s="393"/>
      <c r="N18" s="393"/>
      <c r="O18" s="394"/>
      <c r="P18" s="344"/>
      <c r="Q18" s="345"/>
      <c r="R18" s="101"/>
      <c r="S18" s="346"/>
      <c r="T18" s="40"/>
      <c r="U18" s="19"/>
      <c r="V18" s="19"/>
      <c r="W18" s="19"/>
      <c r="X18" s="19"/>
      <c r="Y18" s="19"/>
      <c r="Z18" s="19"/>
      <c r="AA18" s="32"/>
      <c r="AB18" s="32"/>
      <c r="AC18" s="32"/>
      <c r="AD18" s="32"/>
      <c r="AE18" s="32"/>
      <c r="AF18" s="32"/>
      <c r="AG18" s="20"/>
      <c r="AH18" s="20"/>
      <c r="AI18" s="20"/>
      <c r="AJ18" s="20"/>
    </row>
    <row r="19" spans="1:70" ht="14.25" customHeight="1" thickBot="1" x14ac:dyDescent="0.2">
      <c r="A19" s="362" t="s">
        <v>192</v>
      </c>
      <c r="B19" s="334"/>
      <c r="C19" s="334"/>
      <c r="D19" s="334"/>
      <c r="E19" s="335"/>
      <c r="F19" s="361"/>
      <c r="G19" s="337"/>
      <c r="H19" s="337"/>
      <c r="I19" s="337"/>
      <c r="J19" s="337"/>
      <c r="K19" s="337"/>
      <c r="L19" s="337"/>
      <c r="M19" s="337"/>
      <c r="N19" s="337"/>
      <c r="O19" s="338"/>
      <c r="P19" s="344" t="str">
        <f>IF(F19="","未入力","OK")</f>
        <v>未入力</v>
      </c>
      <c r="Q19" s="345"/>
      <c r="R19" s="101"/>
      <c r="S19" s="346">
        <f>IF(P19="OK",0,1)</f>
        <v>1</v>
      </c>
      <c r="T19" s="40"/>
      <c r="U19" s="19"/>
      <c r="V19" s="19"/>
      <c r="W19" s="20"/>
      <c r="X19" s="20"/>
      <c r="Y19" s="20"/>
      <c r="Z19" s="20"/>
      <c r="AA19" s="38"/>
      <c r="AB19" s="39"/>
      <c r="AC19" s="39"/>
      <c r="AD19" s="39"/>
      <c r="AE19" s="39"/>
      <c r="AF19" s="39"/>
      <c r="AG19" s="20"/>
      <c r="AH19" s="20"/>
      <c r="AI19" s="20"/>
      <c r="AJ19" s="20"/>
    </row>
    <row r="20" spans="1:70" ht="14.25" customHeight="1" thickBot="1" x14ac:dyDescent="0.2">
      <c r="A20" s="334"/>
      <c r="B20" s="334"/>
      <c r="C20" s="334"/>
      <c r="D20" s="334"/>
      <c r="E20" s="335"/>
      <c r="F20" s="339"/>
      <c r="G20" s="340"/>
      <c r="H20" s="340"/>
      <c r="I20" s="340"/>
      <c r="J20" s="340"/>
      <c r="K20" s="340"/>
      <c r="L20" s="340"/>
      <c r="M20" s="340"/>
      <c r="N20" s="340"/>
      <c r="O20" s="341"/>
      <c r="P20" s="344"/>
      <c r="Q20" s="345"/>
      <c r="R20" s="101"/>
      <c r="S20" s="346"/>
      <c r="T20" s="40"/>
      <c r="U20" s="19"/>
      <c r="V20" s="19"/>
      <c r="W20" s="20"/>
      <c r="X20" s="20"/>
      <c r="Y20" s="20"/>
      <c r="Z20" s="20"/>
      <c r="AA20" s="39"/>
      <c r="AB20" s="39"/>
      <c r="AC20" s="39"/>
      <c r="AD20" s="39"/>
      <c r="AE20" s="39"/>
      <c r="AF20" s="39"/>
      <c r="AG20" s="20"/>
      <c r="AH20" s="20"/>
      <c r="AI20" s="20"/>
      <c r="AJ20" s="20"/>
      <c r="AN20" s="327">
        <v>0</v>
      </c>
      <c r="AO20" s="313"/>
      <c r="AP20" s="327">
        <v>0</v>
      </c>
      <c r="AQ20" s="313"/>
      <c r="AR20" s="318" t="s">
        <v>149</v>
      </c>
      <c r="AS20" s="319"/>
      <c r="AT20" s="319"/>
      <c r="AU20" s="319"/>
      <c r="AV20" s="319"/>
      <c r="AW20" s="319"/>
      <c r="AX20" s="319"/>
      <c r="AY20" s="319"/>
      <c r="AZ20" s="319"/>
      <c r="BA20" s="319"/>
      <c r="BB20" s="320"/>
      <c r="BD20" s="327">
        <v>0</v>
      </c>
      <c r="BE20" s="313"/>
      <c r="BF20" s="327"/>
      <c r="BG20" s="313"/>
      <c r="BH20" s="318" t="s">
        <v>149</v>
      </c>
      <c r="BI20" s="319"/>
      <c r="BJ20" s="319"/>
      <c r="BK20" s="319"/>
      <c r="BL20" s="319"/>
      <c r="BM20" s="319"/>
      <c r="BN20" s="319"/>
      <c r="BO20" s="319"/>
      <c r="BP20" s="319"/>
      <c r="BQ20" s="319"/>
      <c r="BR20" s="320"/>
    </row>
    <row r="21" spans="1:70" ht="14.25" customHeight="1" x14ac:dyDescent="0.15">
      <c r="A21" s="347" t="s">
        <v>34</v>
      </c>
      <c r="B21" s="347"/>
      <c r="C21" s="347"/>
      <c r="D21" s="347"/>
      <c r="E21" s="335"/>
      <c r="F21" s="361"/>
      <c r="G21" s="337"/>
      <c r="H21" s="337"/>
      <c r="I21" s="337"/>
      <c r="J21" s="337"/>
      <c r="K21" s="337"/>
      <c r="L21" s="337"/>
      <c r="M21" s="337"/>
      <c r="N21" s="337"/>
      <c r="O21" s="338"/>
      <c r="P21" s="344" t="str">
        <f>IF(F21="","未入力","OK")</f>
        <v>未入力</v>
      </c>
      <c r="Q21" s="345"/>
      <c r="R21" s="101"/>
      <c r="S21" s="346">
        <f>IF(P21="OK",0,1)</f>
        <v>1</v>
      </c>
      <c r="T21" s="40"/>
      <c r="U21" s="19"/>
      <c r="V21" s="19"/>
      <c r="W21" s="2"/>
      <c r="X21" s="2"/>
      <c r="Y21" s="2"/>
      <c r="Z21" s="2"/>
      <c r="AA21" s="2"/>
      <c r="AB21" s="2"/>
      <c r="AC21" s="2"/>
      <c r="AD21" s="20"/>
      <c r="AE21" s="20"/>
      <c r="AF21" s="20"/>
      <c r="AG21" s="20"/>
      <c r="AH21" s="20"/>
      <c r="AI21" s="20"/>
      <c r="AJ21" s="20"/>
      <c r="AN21" s="314"/>
      <c r="AO21" s="315"/>
      <c r="AP21" s="314"/>
      <c r="AQ21" s="315"/>
      <c r="AR21" s="321"/>
      <c r="AS21" s="322"/>
      <c r="AT21" s="322"/>
      <c r="AU21" s="322"/>
      <c r="AV21" s="322"/>
      <c r="AW21" s="322"/>
      <c r="AX21" s="322"/>
      <c r="AY21" s="322"/>
      <c r="AZ21" s="322"/>
      <c r="BA21" s="322"/>
      <c r="BB21" s="323"/>
      <c r="BD21" s="314"/>
      <c r="BE21" s="315"/>
      <c r="BF21" s="314"/>
      <c r="BG21" s="315"/>
      <c r="BH21" s="321"/>
      <c r="BI21" s="322"/>
      <c r="BJ21" s="322"/>
      <c r="BK21" s="322"/>
      <c r="BL21" s="322"/>
      <c r="BM21" s="322"/>
      <c r="BN21" s="322"/>
      <c r="BO21" s="322"/>
      <c r="BP21" s="322"/>
      <c r="BQ21" s="322"/>
      <c r="BR21" s="323"/>
    </row>
    <row r="22" spans="1:70" ht="14.25" customHeight="1" thickBot="1" x14ac:dyDescent="0.2">
      <c r="A22" s="347"/>
      <c r="B22" s="347"/>
      <c r="C22" s="347"/>
      <c r="D22" s="347"/>
      <c r="E22" s="335"/>
      <c r="F22" s="339"/>
      <c r="G22" s="340"/>
      <c r="H22" s="340"/>
      <c r="I22" s="340"/>
      <c r="J22" s="340"/>
      <c r="K22" s="340"/>
      <c r="L22" s="340"/>
      <c r="M22" s="340"/>
      <c r="N22" s="340"/>
      <c r="O22" s="341"/>
      <c r="P22" s="344"/>
      <c r="Q22" s="345"/>
      <c r="R22" s="101"/>
      <c r="S22" s="346"/>
      <c r="T22" s="40"/>
      <c r="U22" s="17"/>
      <c r="V22" s="17"/>
      <c r="W22" s="11"/>
      <c r="X22" s="11"/>
      <c r="AN22" s="314"/>
      <c r="AO22" s="315"/>
      <c r="AP22" s="314"/>
      <c r="AQ22" s="315"/>
      <c r="AR22" s="321"/>
      <c r="AS22" s="322"/>
      <c r="AT22" s="322"/>
      <c r="AU22" s="322"/>
      <c r="AV22" s="322"/>
      <c r="AW22" s="322"/>
      <c r="AX22" s="322"/>
      <c r="AY22" s="322"/>
      <c r="AZ22" s="322"/>
      <c r="BA22" s="322"/>
      <c r="BB22" s="323"/>
      <c r="BD22" s="314"/>
      <c r="BE22" s="315"/>
      <c r="BF22" s="314"/>
      <c r="BG22" s="315"/>
      <c r="BH22" s="321"/>
      <c r="BI22" s="322"/>
      <c r="BJ22" s="322"/>
      <c r="BK22" s="322"/>
      <c r="BL22" s="322"/>
      <c r="BM22" s="322"/>
      <c r="BN22" s="322"/>
      <c r="BO22" s="322"/>
      <c r="BP22" s="322"/>
      <c r="BQ22" s="322"/>
      <c r="BR22" s="323"/>
    </row>
    <row r="23" spans="1:70" ht="14.25" customHeight="1" thickBot="1" x14ac:dyDescent="0.2">
      <c r="A23" s="154"/>
      <c r="B23" s="154"/>
      <c r="C23" s="154"/>
      <c r="D23" s="154"/>
      <c r="G23" s="157"/>
      <c r="H23" s="157"/>
      <c r="I23" s="157"/>
      <c r="J23" s="157"/>
      <c r="K23" s="157"/>
      <c r="L23" s="157"/>
      <c r="M23" s="157"/>
      <c r="N23" s="157"/>
      <c r="O23" s="157"/>
      <c r="P23" s="153"/>
      <c r="Q23" s="153"/>
      <c r="R23" s="153"/>
      <c r="S23" s="175"/>
      <c r="T23" s="40"/>
      <c r="U23" s="17"/>
      <c r="V23" s="17"/>
      <c r="W23" s="11"/>
      <c r="X23" s="11"/>
      <c r="AN23" s="316"/>
      <c r="AO23" s="317"/>
      <c r="AP23" s="316"/>
      <c r="AQ23" s="317"/>
      <c r="AR23" s="324"/>
      <c r="AS23" s="325"/>
      <c r="AT23" s="325"/>
      <c r="AU23" s="325"/>
      <c r="AV23" s="325"/>
      <c r="AW23" s="325"/>
      <c r="AX23" s="325"/>
      <c r="AY23" s="325"/>
      <c r="AZ23" s="325"/>
      <c r="BA23" s="325"/>
      <c r="BB23" s="326"/>
      <c r="BD23" s="316"/>
      <c r="BE23" s="317"/>
      <c r="BF23" s="316"/>
      <c r="BG23" s="317"/>
      <c r="BH23" s="324"/>
      <c r="BI23" s="325"/>
      <c r="BJ23" s="325"/>
      <c r="BK23" s="325"/>
      <c r="BL23" s="325"/>
      <c r="BM23" s="325"/>
      <c r="BN23" s="325"/>
      <c r="BO23" s="325"/>
      <c r="BP23" s="325"/>
      <c r="BQ23" s="325"/>
      <c r="BR23" s="326"/>
    </row>
    <row r="24" spans="1:70" ht="14.25" customHeight="1" x14ac:dyDescent="0.15">
      <c r="B24" s="17"/>
      <c r="C24" s="375" t="s">
        <v>131</v>
      </c>
      <c r="D24" s="376"/>
      <c r="E24" s="376"/>
      <c r="F24" s="376"/>
      <c r="G24" s="381" t="str">
        <f>VLOOKUP(S24,AN20:BB27,5,FALSE)</f>
        <v>エラー：未入力項目があります。必要項目を全て入力してください。</v>
      </c>
      <c r="H24" s="382"/>
      <c r="I24" s="382"/>
      <c r="J24" s="382"/>
      <c r="K24" s="382"/>
      <c r="L24" s="382"/>
      <c r="M24" s="382"/>
      <c r="N24" s="382"/>
      <c r="O24" s="382"/>
      <c r="P24" s="383"/>
      <c r="Q24" s="17"/>
      <c r="R24" s="17"/>
      <c r="S24" s="389">
        <f>SUM(S5:S22)</f>
        <v>9</v>
      </c>
      <c r="T24" s="17"/>
      <c r="U24" s="30"/>
      <c r="V24" s="331"/>
      <c r="W24" s="332"/>
      <c r="X24" s="332"/>
      <c r="Y24" s="332"/>
      <c r="Z24" s="333"/>
      <c r="AA24" s="333"/>
      <c r="AB24" s="333"/>
      <c r="AC24" s="333"/>
      <c r="AD24" s="333"/>
      <c r="AE24" s="333"/>
      <c r="AF24" s="333"/>
      <c r="AG24" s="333"/>
      <c r="AH24" s="333"/>
      <c r="AI24" s="333"/>
      <c r="AJ24" s="354">
        <f>AJ5+AJ7</f>
        <v>0</v>
      </c>
      <c r="AN24" s="312">
        <f>S24</f>
        <v>9</v>
      </c>
      <c r="AO24" s="313"/>
      <c r="AP24" s="312">
        <f>IF(S24&gt;0,1,2)</f>
        <v>1</v>
      </c>
      <c r="AQ24" s="313"/>
      <c r="AR24" s="318" t="s">
        <v>150</v>
      </c>
      <c r="AS24" s="319"/>
      <c r="AT24" s="319"/>
      <c r="AU24" s="319"/>
      <c r="AV24" s="319"/>
      <c r="AW24" s="319"/>
      <c r="AX24" s="319"/>
      <c r="AY24" s="319"/>
      <c r="AZ24" s="319"/>
      <c r="BA24" s="319"/>
      <c r="BB24" s="320"/>
      <c r="BD24" s="312">
        <v>1</v>
      </c>
      <c r="BE24" s="313"/>
      <c r="BF24" s="312"/>
      <c r="BG24" s="313"/>
      <c r="BH24" s="318" t="s">
        <v>150</v>
      </c>
      <c r="BI24" s="319"/>
      <c r="BJ24" s="319"/>
      <c r="BK24" s="319"/>
      <c r="BL24" s="319"/>
      <c r="BM24" s="319"/>
      <c r="BN24" s="319"/>
      <c r="BO24" s="319"/>
      <c r="BP24" s="319"/>
      <c r="BQ24" s="319"/>
      <c r="BR24" s="320"/>
    </row>
    <row r="25" spans="1:70" ht="14.25" customHeight="1" x14ac:dyDescent="0.15">
      <c r="B25" s="17"/>
      <c r="C25" s="377"/>
      <c r="D25" s="332"/>
      <c r="E25" s="332"/>
      <c r="F25" s="332"/>
      <c r="G25" s="384"/>
      <c r="H25" s="333"/>
      <c r="I25" s="333"/>
      <c r="J25" s="333"/>
      <c r="K25" s="333"/>
      <c r="L25" s="333"/>
      <c r="M25" s="333"/>
      <c r="N25" s="333"/>
      <c r="O25" s="333"/>
      <c r="P25" s="385"/>
      <c r="Q25" s="17"/>
      <c r="R25" s="17"/>
      <c r="S25" s="389"/>
      <c r="T25" s="17"/>
      <c r="U25" s="30"/>
      <c r="V25" s="331"/>
      <c r="W25" s="332"/>
      <c r="X25" s="332"/>
      <c r="Y25" s="332"/>
      <c r="Z25" s="333"/>
      <c r="AA25" s="333"/>
      <c r="AB25" s="333"/>
      <c r="AC25" s="333"/>
      <c r="AD25" s="333"/>
      <c r="AE25" s="333"/>
      <c r="AF25" s="333"/>
      <c r="AG25" s="333"/>
      <c r="AH25" s="333"/>
      <c r="AI25" s="333"/>
      <c r="AJ25" s="354"/>
      <c r="AN25" s="314"/>
      <c r="AO25" s="315"/>
      <c r="AP25" s="314"/>
      <c r="AQ25" s="315"/>
      <c r="AR25" s="321"/>
      <c r="AS25" s="322"/>
      <c r="AT25" s="322"/>
      <c r="AU25" s="322"/>
      <c r="AV25" s="322"/>
      <c r="AW25" s="322"/>
      <c r="AX25" s="322"/>
      <c r="AY25" s="322"/>
      <c r="AZ25" s="322"/>
      <c r="BA25" s="322"/>
      <c r="BB25" s="323"/>
      <c r="BD25" s="314"/>
      <c r="BE25" s="315"/>
      <c r="BF25" s="314"/>
      <c r="BG25" s="315"/>
      <c r="BH25" s="321"/>
      <c r="BI25" s="322"/>
      <c r="BJ25" s="322"/>
      <c r="BK25" s="322"/>
      <c r="BL25" s="322"/>
      <c r="BM25" s="322"/>
      <c r="BN25" s="322"/>
      <c r="BO25" s="322"/>
      <c r="BP25" s="322"/>
      <c r="BQ25" s="322"/>
      <c r="BR25" s="323"/>
    </row>
    <row r="26" spans="1:70" ht="14.25" customHeight="1" x14ac:dyDescent="0.15">
      <c r="C26" s="378"/>
      <c r="D26" s="332"/>
      <c r="E26" s="332"/>
      <c r="F26" s="332"/>
      <c r="G26" s="384"/>
      <c r="H26" s="333"/>
      <c r="I26" s="333"/>
      <c r="J26" s="333"/>
      <c r="K26" s="333"/>
      <c r="L26" s="333"/>
      <c r="M26" s="333"/>
      <c r="N26" s="333"/>
      <c r="O26" s="333"/>
      <c r="P26" s="385"/>
      <c r="Q26" s="17"/>
      <c r="R26" s="17"/>
      <c r="S26" s="389"/>
      <c r="U26" s="31"/>
      <c r="V26" s="332"/>
      <c r="W26" s="332"/>
      <c r="X26" s="332"/>
      <c r="Y26" s="332"/>
      <c r="Z26" s="333"/>
      <c r="AA26" s="333"/>
      <c r="AB26" s="333"/>
      <c r="AC26" s="333"/>
      <c r="AD26" s="333"/>
      <c r="AE26" s="333"/>
      <c r="AF26" s="333"/>
      <c r="AG26" s="333"/>
      <c r="AH26" s="333"/>
      <c r="AI26" s="333"/>
      <c r="AJ26" s="354"/>
      <c r="AN26" s="314"/>
      <c r="AO26" s="315"/>
      <c r="AP26" s="314"/>
      <c r="AQ26" s="315"/>
      <c r="AR26" s="321"/>
      <c r="AS26" s="322"/>
      <c r="AT26" s="322"/>
      <c r="AU26" s="322"/>
      <c r="AV26" s="322"/>
      <c r="AW26" s="322"/>
      <c r="AX26" s="322"/>
      <c r="AY26" s="322"/>
      <c r="AZ26" s="322"/>
      <c r="BA26" s="322"/>
      <c r="BB26" s="323"/>
      <c r="BD26" s="314"/>
      <c r="BE26" s="315"/>
      <c r="BF26" s="314"/>
      <c r="BG26" s="315"/>
      <c r="BH26" s="321"/>
      <c r="BI26" s="322"/>
      <c r="BJ26" s="322"/>
      <c r="BK26" s="322"/>
      <c r="BL26" s="322"/>
      <c r="BM26" s="322"/>
      <c r="BN26" s="322"/>
      <c r="BO26" s="322"/>
      <c r="BP26" s="322"/>
      <c r="BQ26" s="322"/>
      <c r="BR26" s="323"/>
    </row>
    <row r="27" spans="1:70" ht="14.25" customHeight="1" thickBot="1" x14ac:dyDescent="0.2">
      <c r="C27" s="379"/>
      <c r="D27" s="380"/>
      <c r="E27" s="380"/>
      <c r="F27" s="380"/>
      <c r="G27" s="386"/>
      <c r="H27" s="387"/>
      <c r="I27" s="387"/>
      <c r="J27" s="387"/>
      <c r="K27" s="387"/>
      <c r="L27" s="387"/>
      <c r="M27" s="387"/>
      <c r="N27" s="387"/>
      <c r="O27" s="387"/>
      <c r="P27" s="388"/>
      <c r="S27" s="389"/>
      <c r="U27" s="31"/>
      <c r="V27" s="332"/>
      <c r="W27" s="332"/>
      <c r="X27" s="332"/>
      <c r="Y27" s="332"/>
      <c r="Z27" s="333"/>
      <c r="AA27" s="333"/>
      <c r="AB27" s="333"/>
      <c r="AC27" s="333"/>
      <c r="AD27" s="333"/>
      <c r="AE27" s="333"/>
      <c r="AF27" s="333"/>
      <c r="AG27" s="333"/>
      <c r="AH27" s="333"/>
      <c r="AI27" s="333"/>
      <c r="AJ27" s="354"/>
      <c r="AN27" s="316"/>
      <c r="AO27" s="317"/>
      <c r="AP27" s="316"/>
      <c r="AQ27" s="317"/>
      <c r="AR27" s="324"/>
      <c r="AS27" s="325"/>
      <c r="AT27" s="325"/>
      <c r="AU27" s="325"/>
      <c r="AV27" s="325"/>
      <c r="AW27" s="325"/>
      <c r="AX27" s="325"/>
      <c r="AY27" s="325"/>
      <c r="AZ27" s="325"/>
      <c r="BA27" s="325"/>
      <c r="BB27" s="326"/>
      <c r="BD27" s="316"/>
      <c r="BE27" s="317"/>
      <c r="BF27" s="316"/>
      <c r="BG27" s="317"/>
      <c r="BH27" s="324"/>
      <c r="BI27" s="325"/>
      <c r="BJ27" s="325"/>
      <c r="BK27" s="325"/>
      <c r="BL27" s="325"/>
      <c r="BM27" s="325"/>
      <c r="BN27" s="325"/>
      <c r="BO27" s="325"/>
      <c r="BP27" s="325"/>
      <c r="BQ27" s="325"/>
      <c r="BR27" s="326"/>
    </row>
    <row r="28" spans="1:70" ht="14.25" customHeight="1" x14ac:dyDescent="0.15">
      <c r="Q28" s="15"/>
      <c r="R28" s="15"/>
      <c r="S28" s="27"/>
      <c r="U28" s="328"/>
      <c r="V28" s="329"/>
      <c r="W28" s="329"/>
      <c r="X28" s="329"/>
      <c r="Y28" s="330"/>
      <c r="Z28" s="330"/>
      <c r="AA28" s="330"/>
      <c r="AB28" s="330"/>
      <c r="AC28" s="330"/>
      <c r="AD28" s="330"/>
      <c r="AE28" s="330"/>
      <c r="AF28" s="330"/>
      <c r="AG28" s="330"/>
      <c r="AH28" s="330"/>
      <c r="AI28" s="330"/>
      <c r="AJ28" s="330"/>
      <c r="BD28" s="312">
        <v>2</v>
      </c>
      <c r="BE28" s="313"/>
      <c r="BF28" s="312"/>
      <c r="BG28" s="313"/>
      <c r="BH28" s="318" t="s">
        <v>150</v>
      </c>
      <c r="BI28" s="319"/>
      <c r="BJ28" s="319"/>
      <c r="BK28" s="319"/>
      <c r="BL28" s="319"/>
      <c r="BM28" s="319"/>
      <c r="BN28" s="319"/>
      <c r="BO28" s="319"/>
      <c r="BP28" s="319"/>
      <c r="BQ28" s="319"/>
      <c r="BR28" s="320"/>
    </row>
    <row r="29" spans="1:70" ht="13.5" customHeight="1" x14ac:dyDescent="0.15">
      <c r="BD29" s="314"/>
      <c r="BE29" s="315"/>
      <c r="BF29" s="314"/>
      <c r="BG29" s="315"/>
      <c r="BH29" s="321"/>
      <c r="BI29" s="322"/>
      <c r="BJ29" s="322"/>
      <c r="BK29" s="322"/>
      <c r="BL29" s="322"/>
      <c r="BM29" s="322"/>
      <c r="BN29" s="322"/>
      <c r="BO29" s="322"/>
      <c r="BP29" s="322"/>
      <c r="BQ29" s="322"/>
      <c r="BR29" s="323"/>
    </row>
    <row r="30" spans="1:70" ht="13.5" customHeight="1" x14ac:dyDescent="0.15">
      <c r="BD30" s="314"/>
      <c r="BE30" s="315"/>
      <c r="BF30" s="314"/>
      <c r="BG30" s="315"/>
      <c r="BH30" s="321"/>
      <c r="BI30" s="322"/>
      <c r="BJ30" s="322"/>
      <c r="BK30" s="322"/>
      <c r="BL30" s="322"/>
      <c r="BM30" s="322"/>
      <c r="BN30" s="322"/>
      <c r="BO30" s="322"/>
      <c r="BP30" s="322"/>
      <c r="BQ30" s="322"/>
      <c r="BR30" s="323"/>
    </row>
    <row r="31" spans="1:70" ht="13.5" customHeight="1" thickBot="1" x14ac:dyDescent="0.2">
      <c r="BD31" s="316"/>
      <c r="BE31" s="317"/>
      <c r="BF31" s="316"/>
      <c r="BG31" s="317"/>
      <c r="BH31" s="324"/>
      <c r="BI31" s="325"/>
      <c r="BJ31" s="325"/>
      <c r="BK31" s="325"/>
      <c r="BL31" s="325"/>
      <c r="BM31" s="325"/>
      <c r="BN31" s="325"/>
      <c r="BO31" s="325"/>
      <c r="BP31" s="325"/>
      <c r="BQ31" s="325"/>
      <c r="BR31" s="326"/>
    </row>
  </sheetData>
  <sheetProtection password="F983" sheet="1" objects="1" scenarios="1"/>
  <protectedRanges>
    <protectedRange sqref="Z7 F5:O22" name="範囲1"/>
  </protectedRanges>
  <mergeCells count="71">
    <mergeCell ref="AF7:AG8"/>
    <mergeCell ref="A1:S1"/>
    <mergeCell ref="A15:E16"/>
    <mergeCell ref="A17:E18"/>
    <mergeCell ref="A19:E20"/>
    <mergeCell ref="F17:O18"/>
    <mergeCell ref="P17:Q18"/>
    <mergeCell ref="S5:S6"/>
    <mergeCell ref="P7:Q8"/>
    <mergeCell ref="S7:S8"/>
    <mergeCell ref="F9:O10"/>
    <mergeCell ref="S17:S18"/>
    <mergeCell ref="F13:O14"/>
    <mergeCell ref="P13:Q14"/>
    <mergeCell ref="S13:S14"/>
    <mergeCell ref="F15:O16"/>
    <mergeCell ref="F21:O22"/>
    <mergeCell ref="P21:Q22"/>
    <mergeCell ref="S21:S22"/>
    <mergeCell ref="C24:F27"/>
    <mergeCell ref="G24:P27"/>
    <mergeCell ref="S24:S27"/>
    <mergeCell ref="A21:E22"/>
    <mergeCell ref="AJ24:AJ27"/>
    <mergeCell ref="AJ7:AJ8"/>
    <mergeCell ref="A5:E6"/>
    <mergeCell ref="AJ5:AJ6"/>
    <mergeCell ref="F5:O6"/>
    <mergeCell ref="P5:Q6"/>
    <mergeCell ref="F19:O20"/>
    <mergeCell ref="P19:Q20"/>
    <mergeCell ref="S19:S20"/>
    <mergeCell ref="A7:E8"/>
    <mergeCell ref="A9:E10"/>
    <mergeCell ref="A11:E12"/>
    <mergeCell ref="A13:E14"/>
    <mergeCell ref="F7:O8"/>
    <mergeCell ref="F11:O12"/>
    <mergeCell ref="AF5:AG6"/>
    <mergeCell ref="B2:R3"/>
    <mergeCell ref="U2:AI3"/>
    <mergeCell ref="AN24:AO27"/>
    <mergeCell ref="AR24:BB27"/>
    <mergeCell ref="AN20:AO23"/>
    <mergeCell ref="AR20:BB23"/>
    <mergeCell ref="AP20:AQ23"/>
    <mergeCell ref="AP24:AQ27"/>
    <mergeCell ref="P15:Q16"/>
    <mergeCell ref="S15:S16"/>
    <mergeCell ref="P11:Q12"/>
    <mergeCell ref="S11:S12"/>
    <mergeCell ref="P9:Q10"/>
    <mergeCell ref="S9:S10"/>
    <mergeCell ref="U5:Y6"/>
    <mergeCell ref="Z5:AE6"/>
    <mergeCell ref="U1:AI1"/>
    <mergeCell ref="BD28:BE31"/>
    <mergeCell ref="BF28:BG31"/>
    <mergeCell ref="BH28:BR31"/>
    <mergeCell ref="BD20:BE23"/>
    <mergeCell ref="BF20:BG23"/>
    <mergeCell ref="BH20:BR23"/>
    <mergeCell ref="BD24:BE27"/>
    <mergeCell ref="BF24:BG27"/>
    <mergeCell ref="BH24:BR27"/>
    <mergeCell ref="U28:X28"/>
    <mergeCell ref="Y28:AJ28"/>
    <mergeCell ref="V24:Y27"/>
    <mergeCell ref="Z24:AI27"/>
    <mergeCell ref="U7:Y8"/>
    <mergeCell ref="Z7:AE8"/>
  </mergeCells>
  <phoneticPr fontId="7"/>
  <conditionalFormatting sqref="U7:AE8">
    <cfRule type="expression" dxfId="93" priority="8">
      <formula>$Z$5="辞退（短縮卒業・修了）"</formula>
    </cfRule>
  </conditionalFormatting>
  <conditionalFormatting sqref="Z9:AE10">
    <cfRule type="expression" dxfId="92" priority="7">
      <formula>$Z$5="辞退（短縮卒業・修了）"</formula>
    </cfRule>
  </conditionalFormatting>
  <conditionalFormatting sqref="G24:P27">
    <cfRule type="expression" dxfId="91" priority="2">
      <formula>$G$24=$AR$24</formula>
    </cfRule>
    <cfRule type="expression" dxfId="90" priority="6">
      <formula>$G$24="基本情報の入力完了です。"</formula>
    </cfRule>
  </conditionalFormatting>
  <conditionalFormatting sqref="Z24:AI27">
    <cfRule type="expression" dxfId="89" priority="1">
      <formula>$Z$24=$BH$24</formula>
    </cfRule>
    <cfRule type="expression" dxfId="88" priority="5">
      <formula>$Z$24="異動情報の入力完了です。"</formula>
    </cfRule>
  </conditionalFormatting>
  <dataValidations count="9">
    <dataValidation imeMode="fullKatakana" allowBlank="1" showInputMessage="1" showErrorMessage="1" sqref="F15" xr:uid="{00000000-0002-0000-0000-000000000000}"/>
    <dataValidation allowBlank="1" showInputMessage="1" showErrorMessage="1" error="西暦YYYY/MM/DDの形式で入力してください。" sqref="AA19:AF20" xr:uid="{00000000-0002-0000-0000-000001000000}"/>
    <dataValidation type="list" allowBlank="1" showInputMessage="1" showErrorMessage="1" sqref="Z7:AE8" xr:uid="{00000000-0002-0000-0000-000002000000}">
      <formula1>$AN$5:$AN$9</formula1>
    </dataValidation>
    <dataValidation type="date" allowBlank="1" showInputMessage="1" showErrorMessage="1" error="西暦YYYY/MM/DDの形式で入力してください。" sqref="AC14 AA14 AE14" xr:uid="{00000000-0002-0000-0000-000003000000}">
      <formula1>1</formula1>
      <formula2>146099</formula2>
    </dataValidation>
    <dataValidation type="list" allowBlank="1" showInputMessage="1" showErrorMessage="1" sqref="AA11" xr:uid="{00000000-0002-0000-0000-000004000000}">
      <formula1>"はい,いいえ"</formula1>
    </dataValidation>
    <dataValidation type="whole" allowBlank="1" showInputMessage="1" showErrorMessage="1" errorTitle="学年エラー" error="数字のみで入力してください。" sqref="F19:O20" xr:uid="{00000000-0002-0000-0000-000005000000}">
      <formula1>1</formula1>
      <formula2>100</formula2>
    </dataValidation>
    <dataValidation type="date" allowBlank="1" showInputMessage="1" showErrorMessage="1" errorTitle="届出年月日エラー" error="西暦YYYY/MM/DDの形式で入力してください。" sqref="F5:O6" xr:uid="{00000000-0002-0000-0000-000006000000}">
      <formula1>1</formula1>
      <formula2>117974</formula2>
    </dataValidation>
    <dataValidation type="whole" allowBlank="1" showInputMessage="1" showErrorMessage="1" errorTitle="奨学生番号エラー" error="5から始まる11ケタの奨学生番号を入力してください。" promptTitle="52から始まる11ケタの奨学生番号を入力してください。" sqref="F21:O22" xr:uid="{00000000-0002-0000-0000-000007000000}">
      <formula1>51900000000</formula1>
      <formula2>59999999999</formula2>
    </dataValidation>
    <dataValidation type="date" allowBlank="1" showInputMessage="1" showErrorMessage="1" errorTitle="生年月日エラー" error="西暦YYYY/MM/DDの形式で入力してください。" sqref="F13:O14" xr:uid="{00000000-0002-0000-0000-000008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DU78"/>
  <sheetViews>
    <sheetView showGridLines="0" view="pageBreakPreview" topLeftCell="A37" zoomScaleNormal="160" zoomScaleSheetLayoutView="100" workbookViewId="0">
      <selection activeCell="AA42" sqref="AA42:AI43"/>
    </sheetView>
  </sheetViews>
  <sheetFormatPr defaultColWidth="2.25" defaultRowHeight="13.5" customHeight="1" x14ac:dyDescent="0.15"/>
  <cols>
    <col min="1" max="6" width="3.625" style="78" customWidth="1"/>
    <col min="7" max="14" width="3.625" style="1" customWidth="1"/>
    <col min="15" max="15" width="3.625" style="11" customWidth="1"/>
    <col min="16" max="22" width="3.625" style="78" customWidth="1"/>
    <col min="23" max="29" width="3.625" style="1" customWidth="1"/>
    <col min="30" max="51" width="3.625" style="15" customWidth="1"/>
    <col min="52" max="52" width="3.625" style="15" hidden="1" customWidth="1"/>
    <col min="53" max="56" width="3.125" style="15" hidden="1" customWidth="1"/>
    <col min="57" max="57" width="2.625" style="15" hidden="1" customWidth="1"/>
    <col min="58" max="59" width="3.125" style="15" hidden="1" customWidth="1"/>
    <col min="60" max="100" width="2.25" style="1" hidden="1" customWidth="1"/>
    <col min="101" max="101" width="3" style="1" hidden="1" customWidth="1"/>
    <col min="102" max="109" width="2.25" style="1" hidden="1" customWidth="1"/>
    <col min="110" max="110" width="2.25" style="1" customWidth="1"/>
    <col min="111" max="111" width="2.125" style="1" customWidth="1"/>
    <col min="112" max="129" width="2.25" style="1" customWidth="1"/>
    <col min="130" max="16384" width="2.25" style="1"/>
  </cols>
  <sheetData>
    <row r="1" spans="1:109" ht="30" customHeight="1" thickBot="1" x14ac:dyDescent="0.2">
      <c r="A1" s="259" t="s">
        <v>142</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529" t="s">
        <v>189</v>
      </c>
      <c r="AK1" s="530"/>
      <c r="AL1" s="530"/>
      <c r="AM1" s="530"/>
      <c r="AN1" s="530"/>
      <c r="AO1" s="530"/>
      <c r="AP1" s="530"/>
      <c r="AQ1" s="530"/>
      <c r="AR1" s="530"/>
      <c r="AS1" s="530"/>
      <c r="AT1" s="530"/>
      <c r="AU1" s="530"/>
      <c r="AV1" s="530"/>
      <c r="AW1" s="530"/>
      <c r="AX1" s="531"/>
      <c r="AY1" s="259"/>
      <c r="AZ1" s="259"/>
    </row>
    <row r="2" spans="1:109" ht="24.95" customHeight="1" x14ac:dyDescent="0.15">
      <c r="B2" s="342" t="s">
        <v>165</v>
      </c>
      <c r="C2" s="343"/>
      <c r="D2" s="343"/>
      <c r="E2" s="343"/>
      <c r="F2" s="343"/>
      <c r="G2" s="343"/>
      <c r="H2" s="343"/>
      <c r="I2" s="343"/>
      <c r="J2" s="343"/>
      <c r="K2" s="343"/>
      <c r="L2" s="343"/>
      <c r="M2" s="343"/>
      <c r="N2" s="343"/>
      <c r="O2" s="343"/>
      <c r="P2" s="343"/>
      <c r="Q2" s="343"/>
      <c r="R2" s="343"/>
      <c r="S2" s="27"/>
      <c r="U2" s="342" t="s">
        <v>191</v>
      </c>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row>
    <row r="3" spans="1:109" ht="24.95" customHeight="1" x14ac:dyDescent="0.15">
      <c r="B3" s="343"/>
      <c r="C3" s="343"/>
      <c r="D3" s="343"/>
      <c r="E3" s="343"/>
      <c r="F3" s="343"/>
      <c r="G3" s="343"/>
      <c r="H3" s="343"/>
      <c r="I3" s="343"/>
      <c r="J3" s="343"/>
      <c r="K3" s="343"/>
      <c r="L3" s="343"/>
      <c r="M3" s="343"/>
      <c r="N3" s="343"/>
      <c r="O3" s="343"/>
      <c r="P3" s="343"/>
      <c r="Q3" s="343"/>
      <c r="R3" s="343"/>
      <c r="S3" s="27"/>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row>
    <row r="4" spans="1:109" s="3" customFormat="1" ht="6" customHeight="1" thickBot="1" x14ac:dyDescent="0.2">
      <c r="A4" s="16"/>
      <c r="B4" s="156"/>
      <c r="C4" s="156"/>
      <c r="D4" s="156"/>
      <c r="E4" s="156"/>
      <c r="F4" s="156"/>
      <c r="G4" s="156"/>
      <c r="H4" s="156"/>
      <c r="I4" s="156"/>
      <c r="J4" s="156"/>
      <c r="K4" s="156"/>
      <c r="L4" s="156"/>
      <c r="M4" s="156"/>
      <c r="N4" s="156"/>
      <c r="O4" s="156"/>
      <c r="P4" s="156"/>
      <c r="Q4" s="156"/>
      <c r="R4" s="156"/>
      <c r="S4" s="164"/>
      <c r="T4" s="1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247"/>
      <c r="AX4" s="156"/>
      <c r="AY4" s="18"/>
      <c r="AZ4" s="18"/>
      <c r="BA4" s="18"/>
      <c r="BB4" s="18"/>
      <c r="BC4" s="18"/>
      <c r="BD4" s="18"/>
      <c r="BE4" s="18"/>
      <c r="BF4" s="18"/>
      <c r="BG4" s="18"/>
    </row>
    <row r="5" spans="1:109" ht="14.25" customHeight="1" x14ac:dyDescent="0.15">
      <c r="B5" s="347" t="s">
        <v>28</v>
      </c>
      <c r="C5" s="347"/>
      <c r="D5" s="347"/>
      <c r="E5" s="347"/>
      <c r="F5" s="57"/>
      <c r="G5" s="427" t="str">
        <f>IF('①基本情報・異動情報（学生入力用）'!F5="","学生入力用未入力です。",'①基本情報・異動情報（学生入力用）'!F5)</f>
        <v>学生入力用未入力です。</v>
      </c>
      <c r="H5" s="428"/>
      <c r="I5" s="428"/>
      <c r="J5" s="428"/>
      <c r="K5" s="428"/>
      <c r="L5" s="428"/>
      <c r="M5" s="428"/>
      <c r="N5" s="428"/>
      <c r="O5" s="428"/>
      <c r="P5" s="429"/>
      <c r="Q5" s="496" t="s">
        <v>151</v>
      </c>
      <c r="R5" s="158"/>
      <c r="S5" s="433"/>
      <c r="U5" s="347" t="s">
        <v>35</v>
      </c>
      <c r="V5" s="347"/>
      <c r="W5" s="347"/>
      <c r="X5" s="347"/>
      <c r="Y5" s="347"/>
      <c r="Z5" s="155"/>
      <c r="AA5" s="519" t="str">
        <f>IF('①基本情報・異動情報（学生入力用）'!Z5="","学生入力用未入力です。",'①基本情報・異動情報（学生入力用）'!Z5)</f>
        <v>辞退（短縮卒業・修了）</v>
      </c>
      <c r="AB5" s="349"/>
      <c r="AC5" s="349"/>
      <c r="AD5" s="349"/>
      <c r="AE5" s="349"/>
      <c r="AF5" s="349"/>
      <c r="AG5" s="349"/>
      <c r="AH5" s="350"/>
      <c r="AI5" s="496" t="s">
        <v>151</v>
      </c>
      <c r="AV5" s="346" t="str">
        <f>IF(OR(CU5="",CW5="",CY5=""),"未入力","OK")</f>
        <v>未入力</v>
      </c>
      <c r="AW5" s="346"/>
      <c r="AX5" s="346"/>
      <c r="AY5" s="346">
        <f>IF(AV5="OK",0,1)</f>
        <v>1</v>
      </c>
      <c r="AZ5" s="158"/>
      <c r="BA5" s="482" t="e">
        <f>CU5*10000+CW5*100+CY5*1</f>
        <v>#VALUE!</v>
      </c>
      <c r="BB5" s="483"/>
      <c r="BC5" s="484"/>
      <c r="BF5" s="14" t="s">
        <v>153</v>
      </c>
      <c r="BK5" s="112"/>
      <c r="BL5" s="346">
        <f>IF(AI5="OK",0,1)</f>
        <v>1</v>
      </c>
      <c r="CU5" s="478" t="str">
        <f>IF(AA7="","",YEAR(AA7))</f>
        <v/>
      </c>
      <c r="CV5" s="479"/>
      <c r="CW5" s="476" t="str">
        <f>IF(AA7="","",MONTH(AA7))</f>
        <v/>
      </c>
      <c r="CX5" s="479"/>
      <c r="CY5" s="476" t="str">
        <f>IF(AA7="","",DAY(AA7))</f>
        <v/>
      </c>
      <c r="CZ5" s="473"/>
    </row>
    <row r="6" spans="1:109" ht="14.25" customHeight="1" thickBot="1" x14ac:dyDescent="0.2">
      <c r="B6" s="347"/>
      <c r="C6" s="347"/>
      <c r="D6" s="347"/>
      <c r="E6" s="347"/>
      <c r="F6" s="57"/>
      <c r="G6" s="430"/>
      <c r="H6" s="431"/>
      <c r="I6" s="431"/>
      <c r="J6" s="431"/>
      <c r="K6" s="431"/>
      <c r="L6" s="431"/>
      <c r="M6" s="431"/>
      <c r="N6" s="431"/>
      <c r="O6" s="431"/>
      <c r="P6" s="432"/>
      <c r="Q6" s="497"/>
      <c r="R6" s="158"/>
      <c r="S6" s="433"/>
      <c r="U6" s="347"/>
      <c r="V6" s="347"/>
      <c r="W6" s="347"/>
      <c r="X6" s="347"/>
      <c r="Y6" s="347"/>
      <c r="Z6" s="155"/>
      <c r="AA6" s="351"/>
      <c r="AB6" s="352"/>
      <c r="AC6" s="352"/>
      <c r="AD6" s="352"/>
      <c r="AE6" s="352"/>
      <c r="AF6" s="352"/>
      <c r="AG6" s="352"/>
      <c r="AH6" s="353"/>
      <c r="AI6" s="497"/>
      <c r="AV6" s="346"/>
      <c r="AW6" s="346"/>
      <c r="AX6" s="346"/>
      <c r="AY6" s="346"/>
      <c r="BA6" s="485"/>
      <c r="BB6" s="486"/>
      <c r="BC6" s="487"/>
      <c r="BF6" s="14" t="s">
        <v>154</v>
      </c>
      <c r="BK6" s="112"/>
      <c r="BL6" s="346"/>
      <c r="CU6" s="480"/>
      <c r="CV6" s="481"/>
      <c r="CW6" s="477"/>
      <c r="CX6" s="481"/>
      <c r="CY6" s="477"/>
      <c r="CZ6" s="475"/>
    </row>
    <row r="7" spans="1:109" ht="14.25" customHeight="1" thickTop="1" x14ac:dyDescent="0.15">
      <c r="B7" s="347" t="s">
        <v>31</v>
      </c>
      <c r="C7" s="347"/>
      <c r="D7" s="347"/>
      <c r="E7" s="347"/>
      <c r="F7" s="57"/>
      <c r="G7" s="427" t="str">
        <f>IF('①基本情報・異動情報（学生入力用）'!F7="","学生入力用未入力です。",'①基本情報・異動情報（学生入力用）'!F7)</f>
        <v>学生入力用未入力です。</v>
      </c>
      <c r="H7" s="428"/>
      <c r="I7" s="428"/>
      <c r="J7" s="428"/>
      <c r="K7" s="428"/>
      <c r="L7" s="428"/>
      <c r="M7" s="428"/>
      <c r="N7" s="428"/>
      <c r="O7" s="428"/>
      <c r="P7" s="429"/>
      <c r="Q7" s="497"/>
      <c r="R7" s="158"/>
      <c r="S7" s="433"/>
      <c r="U7" s="355" t="s">
        <v>175</v>
      </c>
      <c r="V7" s="410"/>
      <c r="W7" s="410"/>
      <c r="X7" s="410"/>
      <c r="Y7" s="410"/>
      <c r="Z7" s="155"/>
      <c r="AA7" s="336"/>
      <c r="AB7" s="356"/>
      <c r="AC7" s="356"/>
      <c r="AD7" s="356"/>
      <c r="AE7" s="356"/>
      <c r="AF7" s="356"/>
      <c r="AG7" s="356"/>
      <c r="AH7" s="357"/>
      <c r="AI7" s="228"/>
      <c r="AJ7" s="498" t="s">
        <v>133</v>
      </c>
      <c r="AK7" s="499"/>
      <c r="AL7" s="488" t="s">
        <v>108</v>
      </c>
      <c r="AM7" s="488"/>
      <c r="AN7" s="488"/>
      <c r="AO7" s="489"/>
      <c r="AP7" s="490" t="str">
        <f>IF(CU5="","",IF(AND(CW5&gt;11,CY5&gt;1),(CU5+1)&amp;"／"&amp;"1",IF(AND(CY5&gt;1,CY5&lt;32),CU5&amp;"／"&amp;(CW5+1),CU5&amp;"／"&amp;CW5)))</f>
        <v/>
      </c>
      <c r="AQ7" s="491"/>
      <c r="AR7" s="491"/>
      <c r="AS7" s="491"/>
      <c r="AT7" s="491"/>
      <c r="AU7" s="492"/>
      <c r="BK7" s="56"/>
      <c r="BL7" s="346">
        <f>IF(AI7="OK",0,1)</f>
        <v>1</v>
      </c>
    </row>
    <row r="8" spans="1:109" ht="14.25" customHeight="1" thickBot="1" x14ac:dyDescent="0.2">
      <c r="B8" s="347"/>
      <c r="C8" s="347"/>
      <c r="D8" s="347"/>
      <c r="E8" s="347"/>
      <c r="F8" s="57"/>
      <c r="G8" s="430"/>
      <c r="H8" s="431"/>
      <c r="I8" s="431"/>
      <c r="J8" s="431"/>
      <c r="K8" s="431"/>
      <c r="L8" s="431"/>
      <c r="M8" s="431"/>
      <c r="N8" s="431"/>
      <c r="O8" s="431"/>
      <c r="P8" s="432"/>
      <c r="Q8" s="497"/>
      <c r="R8" s="158"/>
      <c r="S8" s="433"/>
      <c r="U8" s="410"/>
      <c r="V8" s="410"/>
      <c r="W8" s="410"/>
      <c r="X8" s="410"/>
      <c r="Y8" s="410"/>
      <c r="Z8" s="155"/>
      <c r="AA8" s="358"/>
      <c r="AB8" s="359"/>
      <c r="AC8" s="359"/>
      <c r="AD8" s="359"/>
      <c r="AE8" s="359"/>
      <c r="AF8" s="359"/>
      <c r="AG8" s="359"/>
      <c r="AH8" s="360"/>
      <c r="AI8" s="228"/>
      <c r="AJ8" s="499"/>
      <c r="AK8" s="499"/>
      <c r="AL8" s="488"/>
      <c r="AM8" s="488"/>
      <c r="AN8" s="488"/>
      <c r="AO8" s="489"/>
      <c r="AP8" s="493"/>
      <c r="AQ8" s="494"/>
      <c r="AR8" s="494"/>
      <c r="AS8" s="494"/>
      <c r="AT8" s="494"/>
      <c r="AU8" s="495"/>
      <c r="BK8" s="112"/>
      <c r="BL8" s="346"/>
    </row>
    <row r="9" spans="1:109" ht="14.25" customHeight="1" thickBot="1" x14ac:dyDescent="0.2">
      <c r="B9" s="347" t="s">
        <v>32</v>
      </c>
      <c r="C9" s="347"/>
      <c r="D9" s="347"/>
      <c r="E9" s="347"/>
      <c r="F9" s="57"/>
      <c r="G9" s="427" t="str">
        <f>IF('①基本情報・異動情報（学生入力用）'!F9="","学生入力用未入力です。",'①基本情報・異動情報（学生入力用）'!F9)</f>
        <v>学生入力用未入力です。</v>
      </c>
      <c r="H9" s="428"/>
      <c r="I9" s="428"/>
      <c r="J9" s="428"/>
      <c r="K9" s="428"/>
      <c r="L9" s="428"/>
      <c r="M9" s="428"/>
      <c r="N9" s="428"/>
      <c r="O9" s="428"/>
      <c r="P9" s="429"/>
      <c r="Q9" s="497"/>
      <c r="R9" s="158"/>
      <c r="S9" s="433"/>
      <c r="AF9" s="68"/>
      <c r="AG9" s="158"/>
      <c r="AH9" s="158"/>
      <c r="AI9" s="158"/>
    </row>
    <row r="10" spans="1:109" ht="14.25" customHeight="1" thickBot="1" x14ac:dyDescent="0.2">
      <c r="B10" s="347"/>
      <c r="C10" s="347"/>
      <c r="D10" s="347"/>
      <c r="E10" s="347"/>
      <c r="F10" s="57"/>
      <c r="G10" s="430"/>
      <c r="H10" s="431"/>
      <c r="I10" s="431"/>
      <c r="J10" s="431"/>
      <c r="K10" s="431"/>
      <c r="L10" s="431"/>
      <c r="M10" s="431"/>
      <c r="N10" s="431"/>
      <c r="O10" s="431"/>
      <c r="P10" s="432"/>
      <c r="Q10" s="497"/>
      <c r="R10" s="158"/>
      <c r="S10" s="433"/>
      <c r="U10" s="248"/>
      <c r="V10" s="248"/>
      <c r="W10" s="248"/>
      <c r="X10" s="248"/>
      <c r="Y10" s="248"/>
      <c r="Z10" s="248"/>
      <c r="AA10" s="20"/>
      <c r="AB10" s="20"/>
      <c r="AC10" s="20"/>
      <c r="AD10" s="20"/>
      <c r="AE10" s="20"/>
      <c r="AF10" s="20"/>
      <c r="AG10" s="20"/>
      <c r="AH10" s="20"/>
      <c r="AI10" s="20"/>
      <c r="AJ10" s="375" t="s">
        <v>132</v>
      </c>
      <c r="AK10" s="500"/>
      <c r="AL10" s="500"/>
      <c r="AM10" s="509"/>
      <c r="AN10" s="382" t="str">
        <f>IF(OR(AND(AA5="辞退（短縮卒業・修了）",AY5=0), AND(AA5="退学",DE16=0)),"異動情報の入力完了です。","エラー：未入力項目があります。必要項目を全て入力してください。")</f>
        <v>エラー：未入力項目があります。必要項目を全て入力してください。</v>
      </c>
      <c r="AO10" s="382"/>
      <c r="AP10" s="382"/>
      <c r="AQ10" s="382"/>
      <c r="AR10" s="382"/>
      <c r="AS10" s="382"/>
      <c r="AT10" s="382"/>
      <c r="AU10" s="382"/>
      <c r="AV10" s="382"/>
      <c r="AW10" s="382"/>
      <c r="AX10" s="383"/>
      <c r="DC10" s="520" t="str">
        <f>IF(AA10="","未入力","OK")</f>
        <v>未入力</v>
      </c>
      <c r="DD10" s="520"/>
      <c r="DE10" s="346">
        <f>IF(DC10="OK",0,1)</f>
        <v>1</v>
      </c>
    </row>
    <row r="11" spans="1:109" ht="14.25" customHeight="1" thickBot="1" x14ac:dyDescent="0.2">
      <c r="B11" s="334" t="s">
        <v>33</v>
      </c>
      <c r="C11" s="334"/>
      <c r="D11" s="334"/>
      <c r="E11" s="334"/>
      <c r="F11" s="57"/>
      <c r="G11" s="512" t="str">
        <f>IF('①基本情報・異動情報（学生入力用）'!F11="","学生入力用未入力です。",'①基本情報・異動情報（学生入力用）'!F11)</f>
        <v>学生入力用未入力です。</v>
      </c>
      <c r="H11" s="513"/>
      <c r="I11" s="513"/>
      <c r="J11" s="513"/>
      <c r="K11" s="513"/>
      <c r="L11" s="513"/>
      <c r="M11" s="513"/>
      <c r="N11" s="513"/>
      <c r="O11" s="513"/>
      <c r="P11" s="514"/>
      <c r="Q11" s="497"/>
      <c r="R11" s="158"/>
      <c r="S11" s="433"/>
      <c r="T11" s="182"/>
      <c r="U11" s="248"/>
      <c r="V11" s="248"/>
      <c r="W11" s="248"/>
      <c r="X11" s="248"/>
      <c r="Y11" s="248"/>
      <c r="Z11" s="248"/>
      <c r="AA11" s="20"/>
      <c r="AB11" s="20"/>
      <c r="AC11" s="20"/>
      <c r="AD11" s="20"/>
      <c r="AE11" s="20"/>
      <c r="AF11" s="20"/>
      <c r="AG11" s="20"/>
      <c r="AH11" s="20"/>
      <c r="AI11" s="20"/>
      <c r="AJ11" s="377"/>
      <c r="AK11" s="331"/>
      <c r="AL11" s="331"/>
      <c r="AM11" s="510"/>
      <c r="AN11" s="333"/>
      <c r="AO11" s="333"/>
      <c r="AP11" s="333"/>
      <c r="AQ11" s="333"/>
      <c r="AR11" s="333"/>
      <c r="AS11" s="333"/>
      <c r="AT11" s="333"/>
      <c r="AU11" s="333"/>
      <c r="AV11" s="333"/>
      <c r="AW11" s="333"/>
      <c r="AX11" s="385"/>
      <c r="DC11" s="520"/>
      <c r="DD11" s="520"/>
      <c r="DE11" s="346"/>
    </row>
    <row r="12" spans="1:109" ht="14.25" customHeight="1" thickBot="1" x14ac:dyDescent="0.2">
      <c r="B12" s="334"/>
      <c r="C12" s="334"/>
      <c r="D12" s="334"/>
      <c r="E12" s="334"/>
      <c r="F12" s="57"/>
      <c r="G12" s="515"/>
      <c r="H12" s="516"/>
      <c r="I12" s="516"/>
      <c r="J12" s="516"/>
      <c r="K12" s="516"/>
      <c r="L12" s="516"/>
      <c r="M12" s="516"/>
      <c r="N12" s="516"/>
      <c r="O12" s="516"/>
      <c r="P12" s="517"/>
      <c r="Q12" s="497"/>
      <c r="R12" s="158"/>
      <c r="S12" s="433"/>
      <c r="T12" s="17"/>
      <c r="U12" s="249"/>
      <c r="V12" s="249"/>
      <c r="W12" s="249"/>
      <c r="X12" s="249"/>
      <c r="Y12" s="249"/>
      <c r="Z12" s="250"/>
      <c r="AA12" s="20"/>
      <c r="AB12" s="20"/>
      <c r="AC12" s="20"/>
      <c r="AD12" s="20"/>
      <c r="AE12" s="20"/>
      <c r="AF12" s="20"/>
      <c r="AG12" s="20"/>
      <c r="AH12" s="20"/>
      <c r="AI12" s="20"/>
      <c r="AJ12" s="377"/>
      <c r="AK12" s="331"/>
      <c r="AL12" s="331"/>
      <c r="AM12" s="510"/>
      <c r="AN12" s="333"/>
      <c r="AO12" s="333"/>
      <c r="AP12" s="333"/>
      <c r="AQ12" s="333"/>
      <c r="AR12" s="333"/>
      <c r="AS12" s="333"/>
      <c r="AT12" s="333"/>
      <c r="AU12" s="333"/>
      <c r="AV12" s="333"/>
      <c r="AW12" s="333"/>
      <c r="AX12" s="385"/>
      <c r="AY12" s="113"/>
      <c r="AZ12" s="113"/>
      <c r="BA12" s="523" t="e">
        <f>CU12*10000+CW12*100+CY12</f>
        <v>#VALUE!</v>
      </c>
      <c r="BB12" s="524"/>
      <c r="BC12" s="525"/>
      <c r="BD12" s="314" t="e">
        <f>IF(BA12&lt;BA14,"正",IF(BA12=BA14,"同","誤"))</f>
        <v>#VALUE!</v>
      </c>
      <c r="BE12" s="522"/>
      <c r="BF12" s="404" t="s">
        <v>138</v>
      </c>
      <c r="BG12" s="405"/>
      <c r="BH12" s="405"/>
      <c r="BI12" s="405"/>
      <c r="BJ12" s="405"/>
      <c r="BK12" s="402" t="s">
        <v>140</v>
      </c>
      <c r="BL12" s="403"/>
      <c r="BM12" s="403"/>
      <c r="BN12" s="403"/>
      <c r="BO12" s="403"/>
      <c r="BP12" s="403"/>
      <c r="BQ12" s="403"/>
      <c r="BR12" s="403"/>
      <c r="BS12" s="403"/>
      <c r="BT12" s="403"/>
      <c r="BU12" s="403"/>
      <c r="BV12" s="403"/>
      <c r="BW12" s="403"/>
      <c r="CA12" s="404">
        <v>0</v>
      </c>
      <c r="CB12" s="405"/>
      <c r="CC12" s="405"/>
      <c r="CD12" s="405"/>
      <c r="CE12" s="405"/>
      <c r="CF12" s="402" t="s">
        <v>152</v>
      </c>
      <c r="CG12" s="403"/>
      <c r="CH12" s="403"/>
      <c r="CI12" s="403"/>
      <c r="CJ12" s="403"/>
      <c r="CK12" s="403"/>
      <c r="CL12" s="403"/>
      <c r="CM12" s="403"/>
      <c r="CN12" s="403"/>
      <c r="CO12" s="403"/>
      <c r="CP12" s="403"/>
      <c r="CQ12" s="403"/>
      <c r="CR12" s="403"/>
      <c r="CU12" s="532" t="str">
        <f>IF(AA12="","",YEAR(AA12))</f>
        <v/>
      </c>
      <c r="CV12" s="533"/>
      <c r="CW12" s="476" t="str">
        <f>IF(AA12="","",MONTH(AA12))</f>
        <v/>
      </c>
      <c r="CX12" s="479"/>
      <c r="CY12" s="472" t="str">
        <f>IF(AA12="","",DAY(AA12))</f>
        <v/>
      </c>
      <c r="CZ12" s="473"/>
      <c r="DC12" s="344" t="str">
        <f>IF(OR(CU12="",CW12="",CY12=""),"未入力","OK")</f>
        <v>未入力</v>
      </c>
      <c r="DD12" s="345"/>
      <c r="DE12" s="346">
        <f>IF(DC12="OK",0,1)</f>
        <v>1</v>
      </c>
    </row>
    <row r="13" spans="1:109" ht="14.25" customHeight="1" thickBot="1" x14ac:dyDescent="0.2">
      <c r="B13" s="362" t="s">
        <v>158</v>
      </c>
      <c r="C13" s="334"/>
      <c r="D13" s="334"/>
      <c r="E13" s="334"/>
      <c r="F13" s="335"/>
      <c r="G13" s="427" t="str">
        <f>IF('①基本情報・異動情報（学生入力用）'!F13="","学生入力用未入力です。",'①基本情報・異動情報（学生入力用）'!F13)</f>
        <v>学生入力用未入力です。</v>
      </c>
      <c r="H13" s="428"/>
      <c r="I13" s="428"/>
      <c r="J13" s="428"/>
      <c r="K13" s="428"/>
      <c r="L13" s="428"/>
      <c r="M13" s="428"/>
      <c r="N13" s="428"/>
      <c r="O13" s="428"/>
      <c r="P13" s="429"/>
      <c r="Q13" s="497"/>
      <c r="R13" s="158"/>
      <c r="S13" s="433"/>
      <c r="T13" s="17"/>
      <c r="U13" s="249"/>
      <c r="V13" s="249"/>
      <c r="W13" s="249"/>
      <c r="X13" s="249"/>
      <c r="Y13" s="249"/>
      <c r="Z13" s="250"/>
      <c r="AA13" s="20"/>
      <c r="AB13" s="20"/>
      <c r="AC13" s="20"/>
      <c r="AD13" s="20"/>
      <c r="AE13" s="20"/>
      <c r="AF13" s="20"/>
      <c r="AG13" s="20"/>
      <c r="AH13" s="20"/>
      <c r="AI13" s="20"/>
      <c r="AJ13" s="377"/>
      <c r="AK13" s="331"/>
      <c r="AL13" s="331"/>
      <c r="AM13" s="510"/>
      <c r="AN13" s="333"/>
      <c r="AO13" s="333"/>
      <c r="AP13" s="333"/>
      <c r="AQ13" s="333"/>
      <c r="AR13" s="333"/>
      <c r="AS13" s="333"/>
      <c r="AT13" s="333"/>
      <c r="AU13" s="333"/>
      <c r="AV13" s="333"/>
      <c r="AW13" s="333"/>
      <c r="AX13" s="385"/>
      <c r="AY13" s="113"/>
      <c r="AZ13" s="113"/>
      <c r="BA13" s="526"/>
      <c r="BB13" s="527"/>
      <c r="BC13" s="528"/>
      <c r="BD13" s="314"/>
      <c r="BE13" s="522"/>
      <c r="BF13" s="405"/>
      <c r="BG13" s="405"/>
      <c r="BH13" s="405"/>
      <c r="BI13" s="405"/>
      <c r="BJ13" s="405"/>
      <c r="BK13" s="403"/>
      <c r="BL13" s="403"/>
      <c r="BM13" s="403"/>
      <c r="BN13" s="403"/>
      <c r="BO13" s="403"/>
      <c r="BP13" s="403"/>
      <c r="BQ13" s="403"/>
      <c r="BR13" s="403"/>
      <c r="BS13" s="403"/>
      <c r="BT13" s="403"/>
      <c r="BU13" s="403"/>
      <c r="BV13" s="403"/>
      <c r="BW13" s="403"/>
      <c r="CA13" s="405"/>
      <c r="CB13" s="405"/>
      <c r="CC13" s="405"/>
      <c r="CD13" s="405"/>
      <c r="CE13" s="405"/>
      <c r="CF13" s="403"/>
      <c r="CG13" s="403"/>
      <c r="CH13" s="403"/>
      <c r="CI13" s="403"/>
      <c r="CJ13" s="403"/>
      <c r="CK13" s="403"/>
      <c r="CL13" s="403"/>
      <c r="CM13" s="403"/>
      <c r="CN13" s="403"/>
      <c r="CO13" s="403"/>
      <c r="CP13" s="403"/>
      <c r="CQ13" s="403"/>
      <c r="CR13" s="403"/>
      <c r="CU13" s="534"/>
      <c r="CV13" s="535"/>
      <c r="CW13" s="477"/>
      <c r="CX13" s="481"/>
      <c r="CY13" s="474"/>
      <c r="CZ13" s="475"/>
      <c r="DC13" s="344"/>
      <c r="DD13" s="345"/>
      <c r="DE13" s="346"/>
    </row>
    <row r="14" spans="1:109" ht="14.25" customHeight="1" thickBot="1" x14ac:dyDescent="0.2">
      <c r="B14" s="334"/>
      <c r="C14" s="334"/>
      <c r="D14" s="334"/>
      <c r="E14" s="334"/>
      <c r="F14" s="335"/>
      <c r="G14" s="430"/>
      <c r="H14" s="431"/>
      <c r="I14" s="431"/>
      <c r="J14" s="431"/>
      <c r="K14" s="431"/>
      <c r="L14" s="431"/>
      <c r="M14" s="431"/>
      <c r="N14" s="431"/>
      <c r="O14" s="431"/>
      <c r="P14" s="432"/>
      <c r="Q14" s="497"/>
      <c r="R14" s="158"/>
      <c r="S14" s="433"/>
      <c r="U14" s="249"/>
      <c r="V14" s="249"/>
      <c r="W14" s="249"/>
      <c r="X14" s="249"/>
      <c r="Y14" s="249"/>
      <c r="Z14" s="16"/>
      <c r="AA14" s="20"/>
      <c r="AB14" s="20"/>
      <c r="AC14" s="20"/>
      <c r="AD14" s="20"/>
      <c r="AE14" s="20"/>
      <c r="AF14" s="20"/>
      <c r="AG14" s="20"/>
      <c r="AH14" s="20"/>
      <c r="AI14" s="20"/>
      <c r="AJ14" s="501"/>
      <c r="AK14" s="502"/>
      <c r="AL14" s="502"/>
      <c r="AM14" s="511"/>
      <c r="AN14" s="387"/>
      <c r="AO14" s="387"/>
      <c r="AP14" s="387"/>
      <c r="AQ14" s="387"/>
      <c r="AR14" s="387"/>
      <c r="AS14" s="387"/>
      <c r="AT14" s="387"/>
      <c r="AU14" s="387"/>
      <c r="AV14" s="387"/>
      <c r="AW14" s="387"/>
      <c r="AX14" s="388"/>
      <c r="AY14" s="113"/>
      <c r="AZ14" s="113"/>
      <c r="BA14" s="523" t="e">
        <f>IF(AA10="いいえ","98765432",CU14*10000+CW14*100+CY14)</f>
        <v>#VALUE!</v>
      </c>
      <c r="BB14" s="524"/>
      <c r="BC14" s="525"/>
      <c r="BD14" s="314"/>
      <c r="BE14" s="522"/>
      <c r="BF14" s="405"/>
      <c r="BG14" s="405"/>
      <c r="BH14" s="405"/>
      <c r="BI14" s="405"/>
      <c r="BJ14" s="405"/>
      <c r="BK14" s="403"/>
      <c r="BL14" s="403"/>
      <c r="BM14" s="403"/>
      <c r="BN14" s="403"/>
      <c r="BO14" s="403"/>
      <c r="BP14" s="403"/>
      <c r="BQ14" s="403"/>
      <c r="BR14" s="403"/>
      <c r="BS14" s="403"/>
      <c r="BT14" s="403"/>
      <c r="BU14" s="403"/>
      <c r="BV14" s="403"/>
      <c r="BW14" s="403"/>
      <c r="CA14" s="405"/>
      <c r="CB14" s="405"/>
      <c r="CC14" s="405"/>
      <c r="CD14" s="405"/>
      <c r="CE14" s="405"/>
      <c r="CF14" s="403"/>
      <c r="CG14" s="403"/>
      <c r="CH14" s="403"/>
      <c r="CI14" s="403"/>
      <c r="CJ14" s="403"/>
      <c r="CK14" s="403"/>
      <c r="CL14" s="403"/>
      <c r="CM14" s="403"/>
      <c r="CN14" s="403"/>
      <c r="CO14" s="403"/>
      <c r="CP14" s="403"/>
      <c r="CQ14" s="403"/>
      <c r="CR14" s="403"/>
      <c r="CU14" s="478" t="str">
        <f>IF(AA14="","",YEAR(AA14))</f>
        <v/>
      </c>
      <c r="CV14" s="472"/>
      <c r="CW14" s="476" t="str">
        <f>IF(AA14="","",MONTH(AA14))</f>
        <v/>
      </c>
      <c r="CX14" s="479"/>
      <c r="CY14" s="472" t="str">
        <f>IF(AA14="","",DAY(AA14))</f>
        <v/>
      </c>
      <c r="CZ14" s="473"/>
      <c r="DC14" s="344" t="str">
        <f>IF(OR(CU14="",CW14="",CY14=""),"未入力","OK")</f>
        <v>未入力</v>
      </c>
      <c r="DD14" s="345"/>
      <c r="DE14" s="346">
        <f>IF(AA10="いいえ",0,IF(DC14="OK",0,1))</f>
        <v>1</v>
      </c>
    </row>
    <row r="15" spans="1:109" ht="14.25" customHeight="1" thickBot="1" x14ac:dyDescent="0.2">
      <c r="B15" s="347" t="s">
        <v>29</v>
      </c>
      <c r="C15" s="347"/>
      <c r="D15" s="347"/>
      <c r="E15" s="347"/>
      <c r="F15" s="57"/>
      <c r="G15" s="427" t="str">
        <f>IF('①基本情報・異動情報（学生入力用）'!F15="","学生入力用未入力です。",'①基本情報・異動情報（学生入力用）'!F15)</f>
        <v>学生入力用未入力です。</v>
      </c>
      <c r="H15" s="428"/>
      <c r="I15" s="428"/>
      <c r="J15" s="428"/>
      <c r="K15" s="428"/>
      <c r="L15" s="428"/>
      <c r="M15" s="428"/>
      <c r="N15" s="428"/>
      <c r="O15" s="428"/>
      <c r="P15" s="429"/>
      <c r="Q15" s="497"/>
      <c r="R15" s="158"/>
      <c r="S15" s="433"/>
      <c r="T15" s="17"/>
      <c r="U15" s="249"/>
      <c r="V15" s="249"/>
      <c r="W15" s="249"/>
      <c r="X15" s="249"/>
      <c r="Y15" s="249"/>
      <c r="Z15" s="16"/>
      <c r="AA15" s="20"/>
      <c r="AB15" s="20"/>
      <c r="AC15" s="20"/>
      <c r="AD15" s="20"/>
      <c r="AE15" s="20"/>
      <c r="AF15" s="20"/>
      <c r="AG15" s="20"/>
      <c r="AH15" s="20"/>
      <c r="AI15" s="20"/>
      <c r="AJ15" s="251"/>
      <c r="AK15" s="14"/>
      <c r="AN15" s="2"/>
      <c r="AO15" s="2"/>
      <c r="AP15" s="2"/>
      <c r="AQ15" s="2"/>
      <c r="AR15" s="2"/>
      <c r="AS15" s="2"/>
      <c r="AT15" s="252"/>
      <c r="AU15" s="252"/>
      <c r="AV15" s="253"/>
      <c r="AW15" s="244"/>
      <c r="AX15" s="244"/>
      <c r="AY15" s="113"/>
      <c r="AZ15" s="113"/>
      <c r="BA15" s="526"/>
      <c r="BB15" s="527"/>
      <c r="BC15" s="528"/>
      <c r="BD15" s="314"/>
      <c r="BE15" s="522"/>
      <c r="BF15" s="404" t="s">
        <v>137</v>
      </c>
      <c r="BG15" s="405"/>
      <c r="BH15" s="405"/>
      <c r="BI15" s="405"/>
      <c r="BJ15" s="405"/>
      <c r="BK15" s="402" t="s">
        <v>155</v>
      </c>
      <c r="BL15" s="403"/>
      <c r="BM15" s="403"/>
      <c r="BN15" s="403"/>
      <c r="BO15" s="403"/>
      <c r="BP15" s="403"/>
      <c r="BQ15" s="403"/>
      <c r="BR15" s="403"/>
      <c r="BS15" s="403"/>
      <c r="BT15" s="403"/>
      <c r="BU15" s="403"/>
      <c r="BV15" s="403"/>
      <c r="BW15" s="403"/>
      <c r="CA15" s="404">
        <f>DE16</f>
        <v>3</v>
      </c>
      <c r="CB15" s="405"/>
      <c r="CC15" s="405"/>
      <c r="CD15" s="405"/>
      <c r="CE15" s="405"/>
      <c r="CF15" s="402" t="s">
        <v>150</v>
      </c>
      <c r="CG15" s="403"/>
      <c r="CH15" s="403"/>
      <c r="CI15" s="403"/>
      <c r="CJ15" s="403"/>
      <c r="CK15" s="403"/>
      <c r="CL15" s="403"/>
      <c r="CM15" s="403"/>
      <c r="CN15" s="403"/>
      <c r="CO15" s="403"/>
      <c r="CP15" s="403"/>
      <c r="CQ15" s="403"/>
      <c r="CR15" s="403"/>
      <c r="CU15" s="480"/>
      <c r="CV15" s="474"/>
      <c r="CW15" s="477"/>
      <c r="CX15" s="481"/>
      <c r="CY15" s="474"/>
      <c r="CZ15" s="475"/>
      <c r="DC15" s="344"/>
      <c r="DD15" s="345"/>
      <c r="DE15" s="346"/>
    </row>
    <row r="16" spans="1:109" ht="14.25" customHeight="1" thickBot="1" x14ac:dyDescent="0.2">
      <c r="B16" s="347"/>
      <c r="C16" s="347"/>
      <c r="D16" s="347"/>
      <c r="E16" s="347"/>
      <c r="F16" s="57"/>
      <c r="G16" s="537"/>
      <c r="H16" s="538"/>
      <c r="I16" s="538"/>
      <c r="J16" s="538"/>
      <c r="K16" s="538"/>
      <c r="L16" s="538"/>
      <c r="M16" s="538"/>
      <c r="N16" s="538"/>
      <c r="O16" s="538"/>
      <c r="P16" s="539"/>
      <c r="Q16" s="497"/>
      <c r="R16" s="158"/>
      <c r="S16" s="433"/>
      <c r="T16" s="17"/>
      <c r="U16" s="407" t="s">
        <v>244</v>
      </c>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113"/>
      <c r="AZ16" s="113"/>
      <c r="BA16" s="162"/>
      <c r="BB16" s="162"/>
      <c r="BC16" s="162"/>
      <c r="BD16" s="157"/>
      <c r="BE16" s="157"/>
      <c r="BF16" s="405"/>
      <c r="BG16" s="405"/>
      <c r="BH16" s="405"/>
      <c r="BI16" s="405"/>
      <c r="BJ16" s="405"/>
      <c r="BK16" s="403"/>
      <c r="BL16" s="403"/>
      <c r="BM16" s="403"/>
      <c r="BN16" s="403"/>
      <c r="BO16" s="403"/>
      <c r="BP16" s="403"/>
      <c r="BQ16" s="403"/>
      <c r="BR16" s="403"/>
      <c r="BS16" s="403"/>
      <c r="BT16" s="403"/>
      <c r="BU16" s="403"/>
      <c r="BV16" s="403"/>
      <c r="BW16" s="403"/>
      <c r="CA16" s="405"/>
      <c r="CB16" s="405"/>
      <c r="CC16" s="405"/>
      <c r="CD16" s="405"/>
      <c r="CE16" s="405"/>
      <c r="CF16" s="403"/>
      <c r="CG16" s="403"/>
      <c r="CH16" s="403"/>
      <c r="CI16" s="403"/>
      <c r="CJ16" s="403"/>
      <c r="CK16" s="403"/>
      <c r="CL16" s="403"/>
      <c r="CM16" s="403"/>
      <c r="CN16" s="403"/>
      <c r="CO16" s="403"/>
      <c r="CP16" s="403"/>
      <c r="CQ16" s="403"/>
      <c r="CR16" s="403"/>
      <c r="DC16" s="177"/>
      <c r="DD16" s="177"/>
      <c r="DE16" s="346">
        <f>DE10+DE12+DE14</f>
        <v>3</v>
      </c>
    </row>
    <row r="17" spans="1:109" ht="14.25" customHeight="1" x14ac:dyDescent="0.15">
      <c r="B17" s="347" t="s">
        <v>30</v>
      </c>
      <c r="C17" s="347"/>
      <c r="D17" s="347"/>
      <c r="E17" s="347"/>
      <c r="F17" s="57"/>
      <c r="G17" s="427" t="str">
        <f>IF('①基本情報・異動情報（学生入力用）'!F17="","学生入力用未入力です。",'①基本情報・異動情報（学生入力用）'!F17)</f>
        <v>学生入力用未入力です。</v>
      </c>
      <c r="H17" s="428"/>
      <c r="I17" s="428"/>
      <c r="J17" s="428"/>
      <c r="K17" s="428"/>
      <c r="L17" s="428"/>
      <c r="M17" s="428"/>
      <c r="N17" s="428"/>
      <c r="O17" s="428"/>
      <c r="P17" s="429"/>
      <c r="Q17" s="497"/>
      <c r="R17" s="158"/>
      <c r="S17" s="433"/>
      <c r="T17" s="17"/>
      <c r="U17" s="407"/>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20"/>
      <c r="AZ17" s="20"/>
      <c r="BA17" s="20"/>
      <c r="BB17" s="20"/>
      <c r="BC17" s="158"/>
      <c r="BD17" s="158"/>
      <c r="BF17" s="405"/>
      <c r="BG17" s="405"/>
      <c r="BH17" s="405"/>
      <c r="BI17" s="405"/>
      <c r="BJ17" s="405"/>
      <c r="BK17" s="403"/>
      <c r="BL17" s="403"/>
      <c r="BM17" s="403"/>
      <c r="BN17" s="403"/>
      <c r="BO17" s="403"/>
      <c r="BP17" s="403"/>
      <c r="BQ17" s="403"/>
      <c r="BR17" s="403"/>
      <c r="BS17" s="403"/>
      <c r="BT17" s="403"/>
      <c r="BU17" s="403"/>
      <c r="BV17" s="403"/>
      <c r="BW17" s="403"/>
      <c r="CA17" s="405"/>
      <c r="CB17" s="405"/>
      <c r="CC17" s="405"/>
      <c r="CD17" s="405"/>
      <c r="CE17" s="405"/>
      <c r="CF17" s="403"/>
      <c r="CG17" s="403"/>
      <c r="CH17" s="403"/>
      <c r="CI17" s="403"/>
      <c r="CJ17" s="403"/>
      <c r="CK17" s="403"/>
      <c r="CL17" s="403"/>
      <c r="CM17" s="403"/>
      <c r="CN17" s="403"/>
      <c r="CO17" s="403"/>
      <c r="CP17" s="403"/>
      <c r="CQ17" s="403"/>
      <c r="CR17" s="403"/>
      <c r="DC17" s="163"/>
      <c r="DD17" s="163"/>
      <c r="DE17" s="346"/>
    </row>
    <row r="18" spans="1:109" ht="14.25" customHeight="1" thickBot="1" x14ac:dyDescent="0.2">
      <c r="B18" s="347"/>
      <c r="C18" s="347"/>
      <c r="D18" s="347"/>
      <c r="E18" s="347"/>
      <c r="F18" s="57"/>
      <c r="G18" s="430"/>
      <c r="H18" s="431"/>
      <c r="I18" s="431"/>
      <c r="J18" s="431"/>
      <c r="K18" s="431"/>
      <c r="L18" s="431"/>
      <c r="M18" s="431"/>
      <c r="N18" s="431"/>
      <c r="O18" s="431"/>
      <c r="P18" s="432"/>
      <c r="Q18" s="497"/>
      <c r="R18" s="158"/>
      <c r="S18" s="433"/>
      <c r="T18" s="17"/>
      <c r="U18" s="407"/>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20"/>
      <c r="AZ18" s="20"/>
      <c r="BA18" s="521"/>
      <c r="BB18" s="521"/>
      <c r="BC18" s="158"/>
      <c r="BD18" s="158"/>
      <c r="BE18" s="158"/>
      <c r="BF18" s="404" t="s">
        <v>139</v>
      </c>
      <c r="BG18" s="405"/>
      <c r="BH18" s="405"/>
      <c r="BI18" s="405"/>
      <c r="BJ18" s="405"/>
      <c r="BK18" s="402" t="s">
        <v>156</v>
      </c>
      <c r="BL18" s="403"/>
      <c r="BM18" s="403"/>
      <c r="BN18" s="403"/>
      <c r="BO18" s="403"/>
      <c r="BP18" s="403"/>
      <c r="BQ18" s="403"/>
      <c r="BR18" s="403"/>
      <c r="BS18" s="403"/>
      <c r="BT18" s="403"/>
      <c r="BU18" s="403"/>
      <c r="BV18" s="403"/>
      <c r="BW18" s="403"/>
    </row>
    <row r="19" spans="1:109" ht="14.25" customHeight="1" x14ac:dyDescent="0.15">
      <c r="B19" s="362" t="s">
        <v>192</v>
      </c>
      <c r="C19" s="334"/>
      <c r="D19" s="334"/>
      <c r="E19" s="334"/>
      <c r="F19" s="57"/>
      <c r="G19" s="512" t="str">
        <f>IF('①基本情報・異動情報（学生入力用）'!F19="","学生入力用未入力です。",'①基本情報・異動情報（学生入力用）'!F19)</f>
        <v>学生入力用未入力です。</v>
      </c>
      <c r="H19" s="513"/>
      <c r="I19" s="513"/>
      <c r="J19" s="513"/>
      <c r="K19" s="513"/>
      <c r="L19" s="513"/>
      <c r="M19" s="513"/>
      <c r="N19" s="513"/>
      <c r="O19" s="513"/>
      <c r="P19" s="514"/>
      <c r="Q19" s="497"/>
      <c r="R19" s="158"/>
      <c r="S19" s="433"/>
      <c r="T19" s="17"/>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20"/>
      <c r="AZ19" s="20"/>
      <c r="BA19" s="521"/>
      <c r="BB19" s="521"/>
      <c r="BC19" s="158"/>
      <c r="BD19" s="158"/>
      <c r="BE19" s="158"/>
      <c r="BF19" s="405"/>
      <c r="BG19" s="405"/>
      <c r="BH19" s="405"/>
      <c r="BI19" s="405"/>
      <c r="BJ19" s="405"/>
      <c r="BK19" s="403"/>
      <c r="BL19" s="403"/>
      <c r="BM19" s="403"/>
      <c r="BN19" s="403"/>
      <c r="BO19" s="403"/>
      <c r="BP19" s="403"/>
      <c r="BQ19" s="403"/>
      <c r="BR19" s="403"/>
      <c r="BS19" s="403"/>
      <c r="BT19" s="403"/>
      <c r="BU19" s="403"/>
      <c r="BV19" s="403"/>
      <c r="BW19" s="403"/>
    </row>
    <row r="20" spans="1:109" ht="14.25" customHeight="1" thickBot="1" x14ac:dyDescent="0.2">
      <c r="B20" s="334"/>
      <c r="C20" s="334"/>
      <c r="D20" s="334"/>
      <c r="E20" s="334"/>
      <c r="F20" s="57"/>
      <c r="G20" s="515"/>
      <c r="H20" s="516"/>
      <c r="I20" s="516"/>
      <c r="J20" s="516"/>
      <c r="K20" s="516"/>
      <c r="L20" s="516"/>
      <c r="M20" s="516"/>
      <c r="N20" s="516"/>
      <c r="O20" s="516"/>
      <c r="P20" s="517"/>
      <c r="Q20" s="497"/>
      <c r="R20" s="158"/>
      <c r="S20" s="433"/>
      <c r="T20" s="17"/>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246"/>
      <c r="AX20" s="160"/>
      <c r="AY20" s="158"/>
      <c r="AZ20" s="158"/>
      <c r="BA20" s="158"/>
      <c r="BB20" s="158"/>
      <c r="BC20" s="158"/>
      <c r="BD20" s="158"/>
      <c r="BE20" s="158"/>
      <c r="BF20" s="405"/>
      <c r="BG20" s="405"/>
      <c r="BH20" s="405"/>
      <c r="BI20" s="405"/>
      <c r="BJ20" s="405"/>
      <c r="BK20" s="403"/>
      <c r="BL20" s="403"/>
      <c r="BM20" s="403"/>
      <c r="BN20" s="403"/>
      <c r="BO20" s="403"/>
      <c r="BP20" s="403"/>
      <c r="BQ20" s="403"/>
      <c r="BR20" s="403"/>
      <c r="BS20" s="403"/>
      <c r="BT20" s="403"/>
      <c r="BU20" s="403"/>
      <c r="BV20" s="403"/>
      <c r="BW20" s="403"/>
    </row>
    <row r="21" spans="1:109" ht="14.25" customHeight="1" x14ac:dyDescent="0.15">
      <c r="B21" s="347" t="s">
        <v>34</v>
      </c>
      <c r="C21" s="347"/>
      <c r="D21" s="347"/>
      <c r="E21" s="347"/>
      <c r="F21" s="57"/>
      <c r="G21" s="512" t="str">
        <f>IF('①基本情報・異動情報（学生入力用）'!F21="","学生入力用未入力です。",'①基本情報・異動情報（学生入力用）'!F21)</f>
        <v>学生入力用未入力です。</v>
      </c>
      <c r="H21" s="513"/>
      <c r="I21" s="513"/>
      <c r="J21" s="513"/>
      <c r="K21" s="513"/>
      <c r="L21" s="513"/>
      <c r="M21" s="513"/>
      <c r="N21" s="513"/>
      <c r="O21" s="513"/>
      <c r="P21" s="514"/>
      <c r="Q21" s="497"/>
      <c r="R21" s="158"/>
      <c r="S21" s="433"/>
      <c r="T21" s="17"/>
      <c r="U21" s="461"/>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3"/>
      <c r="AY21" s="158"/>
      <c r="AZ21" s="158"/>
      <c r="BA21" s="158"/>
      <c r="BB21" s="158"/>
      <c r="BC21" s="158"/>
      <c r="BD21" s="158"/>
      <c r="BE21" s="158"/>
      <c r="BF21" s="405" t="s">
        <v>94</v>
      </c>
      <c r="BG21" s="405"/>
      <c r="BH21" s="405"/>
      <c r="BI21" s="405"/>
      <c r="BJ21" s="405"/>
      <c r="BK21" s="406"/>
      <c r="BL21" s="406"/>
      <c r="BM21" s="406"/>
      <c r="BN21" s="406"/>
      <c r="BO21" s="406"/>
      <c r="BP21" s="406"/>
      <c r="BQ21" s="406"/>
      <c r="BR21" s="406"/>
      <c r="BS21" s="406"/>
      <c r="BT21" s="406"/>
      <c r="BU21" s="406"/>
      <c r="BV21" s="406"/>
      <c r="BW21" s="406"/>
    </row>
    <row r="22" spans="1:109" ht="14.25" customHeight="1" thickBot="1" x14ac:dyDescent="0.2">
      <c r="B22" s="347"/>
      <c r="C22" s="347"/>
      <c r="D22" s="347"/>
      <c r="E22" s="347"/>
      <c r="F22" s="57"/>
      <c r="G22" s="515"/>
      <c r="H22" s="516"/>
      <c r="I22" s="516"/>
      <c r="J22" s="516"/>
      <c r="K22" s="516"/>
      <c r="L22" s="516"/>
      <c r="M22" s="516"/>
      <c r="N22" s="516"/>
      <c r="O22" s="516"/>
      <c r="P22" s="517"/>
      <c r="Q22" s="518"/>
      <c r="R22" s="158"/>
      <c r="S22" s="433"/>
      <c r="T22" s="17"/>
      <c r="U22" s="464"/>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6"/>
      <c r="BF22" s="405"/>
      <c r="BG22" s="405"/>
      <c r="BH22" s="405"/>
      <c r="BI22" s="405"/>
      <c r="BJ22" s="405"/>
      <c r="BK22" s="406"/>
      <c r="BL22" s="406"/>
      <c r="BM22" s="406"/>
      <c r="BN22" s="406"/>
      <c r="BO22" s="406"/>
      <c r="BP22" s="406"/>
      <c r="BQ22" s="406"/>
      <c r="BR22" s="406"/>
      <c r="BS22" s="406"/>
      <c r="BT22" s="406"/>
      <c r="BU22" s="406"/>
      <c r="BV22" s="406"/>
      <c r="BW22" s="406"/>
    </row>
    <row r="23" spans="1:109" ht="14.25" customHeight="1" thickBot="1" x14ac:dyDescent="0.2">
      <c r="A23" s="158"/>
      <c r="Q23" s="228"/>
      <c r="R23" s="158"/>
      <c r="S23" s="433"/>
      <c r="U23" s="467"/>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9"/>
      <c r="BF23" s="405"/>
      <c r="BG23" s="405"/>
      <c r="BH23" s="405"/>
      <c r="BI23" s="405"/>
      <c r="BJ23" s="405"/>
      <c r="BK23" s="406"/>
      <c r="BL23" s="406"/>
      <c r="BM23" s="406"/>
      <c r="BN23" s="406"/>
      <c r="BO23" s="406"/>
      <c r="BP23" s="406"/>
      <c r="BQ23" s="406"/>
      <c r="BR23" s="406"/>
      <c r="BS23" s="406"/>
      <c r="BT23" s="406"/>
      <c r="BU23" s="406"/>
      <c r="BV23" s="406"/>
      <c r="BW23" s="406"/>
    </row>
    <row r="24" spans="1:109" ht="14.25" customHeight="1" x14ac:dyDescent="0.15">
      <c r="A24" s="154"/>
      <c r="B24" s="154"/>
      <c r="C24" s="154"/>
      <c r="D24" s="154"/>
      <c r="G24" s="157"/>
      <c r="H24" s="157"/>
      <c r="I24" s="157"/>
      <c r="J24" s="157"/>
      <c r="K24" s="157"/>
      <c r="L24" s="157"/>
      <c r="M24" s="157"/>
      <c r="N24" s="157"/>
      <c r="O24" s="157"/>
      <c r="P24" s="157"/>
      <c r="Q24" s="157"/>
      <c r="R24" s="157"/>
      <c r="S24" s="27"/>
      <c r="T24" s="17"/>
      <c r="BF24" s="405" t="s">
        <v>95</v>
      </c>
      <c r="BG24" s="405"/>
      <c r="BH24" s="405"/>
      <c r="BI24" s="405"/>
      <c r="BJ24" s="405"/>
      <c r="BK24" s="406"/>
      <c r="BL24" s="406"/>
      <c r="BM24" s="406"/>
      <c r="BN24" s="406"/>
      <c r="BO24" s="406"/>
      <c r="BP24" s="406"/>
      <c r="BQ24" s="406"/>
      <c r="BR24" s="406"/>
      <c r="BS24" s="406"/>
      <c r="BT24" s="406"/>
      <c r="BU24" s="406"/>
      <c r="BV24" s="406"/>
      <c r="BW24" s="406"/>
    </row>
    <row r="25" spans="1:109" ht="14.25" customHeight="1" x14ac:dyDescent="0.15">
      <c r="A25" s="261"/>
      <c r="B25" s="261"/>
      <c r="C25" s="261"/>
      <c r="D25" s="261"/>
      <c r="E25" s="262"/>
      <c r="F25" s="262"/>
      <c r="G25" s="263"/>
      <c r="H25" s="263"/>
      <c r="I25" s="263"/>
      <c r="J25" s="263"/>
      <c r="K25" s="263"/>
      <c r="L25" s="263"/>
      <c r="M25" s="263"/>
      <c r="N25" s="263"/>
      <c r="O25" s="263"/>
      <c r="P25" s="263"/>
      <c r="Q25" s="263"/>
      <c r="R25" s="263"/>
      <c r="S25" s="27"/>
      <c r="T25" s="17"/>
      <c r="U25" s="407" t="s">
        <v>166</v>
      </c>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c r="AX25" s="408"/>
      <c r="BF25" s="405"/>
      <c r="BG25" s="405"/>
      <c r="BH25" s="405"/>
      <c r="BI25" s="405"/>
      <c r="BJ25" s="405"/>
      <c r="BK25" s="406"/>
      <c r="BL25" s="406"/>
      <c r="BM25" s="406"/>
      <c r="BN25" s="406"/>
      <c r="BO25" s="406"/>
      <c r="BP25" s="406"/>
      <c r="BQ25" s="406"/>
      <c r="BR25" s="406"/>
      <c r="BS25" s="406"/>
      <c r="BT25" s="406"/>
      <c r="BU25" s="406"/>
      <c r="BV25" s="406"/>
      <c r="BW25" s="406"/>
    </row>
    <row r="26" spans="1:109" ht="14.25" customHeight="1" x14ac:dyDescent="0.15">
      <c r="A26" s="261"/>
      <c r="B26" s="261"/>
      <c r="C26" s="261"/>
      <c r="D26" s="261"/>
      <c r="E26" s="262"/>
      <c r="F26" s="262"/>
      <c r="G26" s="263"/>
      <c r="H26" s="263"/>
      <c r="I26" s="263"/>
      <c r="J26" s="263"/>
      <c r="K26" s="263"/>
      <c r="L26" s="263"/>
      <c r="M26" s="263"/>
      <c r="N26" s="263"/>
      <c r="O26" s="263"/>
      <c r="P26" s="263"/>
      <c r="Q26" s="263"/>
      <c r="R26" s="263"/>
      <c r="S26" s="27"/>
      <c r="T26" s="17"/>
      <c r="U26" s="407"/>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8"/>
      <c r="AS26" s="408"/>
      <c r="AT26" s="408"/>
      <c r="AU26" s="408"/>
      <c r="AV26" s="408"/>
      <c r="AW26" s="408"/>
      <c r="AX26" s="408"/>
      <c r="BF26" s="405"/>
      <c r="BG26" s="405"/>
      <c r="BH26" s="405"/>
      <c r="BI26" s="405"/>
      <c r="BJ26" s="405"/>
      <c r="BK26" s="406"/>
      <c r="BL26" s="406"/>
      <c r="BM26" s="406"/>
      <c r="BN26" s="406"/>
      <c r="BO26" s="406"/>
      <c r="BP26" s="406"/>
      <c r="BQ26" s="406"/>
      <c r="BR26" s="406"/>
      <c r="BS26" s="406"/>
      <c r="BT26" s="406"/>
      <c r="BU26" s="406"/>
      <c r="BV26" s="406"/>
      <c r="BW26" s="406"/>
    </row>
    <row r="27" spans="1:109" ht="14.25" customHeight="1" x14ac:dyDescent="0.15">
      <c r="B27" s="17"/>
      <c r="C27" s="328"/>
      <c r="D27" s="329"/>
      <c r="E27" s="329"/>
      <c r="F27" s="329"/>
      <c r="G27" s="536"/>
      <c r="H27" s="536"/>
      <c r="I27" s="536"/>
      <c r="J27" s="536"/>
      <c r="K27" s="536"/>
      <c r="L27" s="536"/>
      <c r="M27" s="536"/>
      <c r="N27" s="536"/>
      <c r="O27" s="536"/>
      <c r="P27" s="536"/>
      <c r="Q27" s="17"/>
      <c r="R27" s="17"/>
      <c r="S27" s="433"/>
      <c r="T27" s="17"/>
      <c r="U27" s="407"/>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408"/>
      <c r="AW27" s="408"/>
      <c r="AX27" s="408"/>
      <c r="BA27" s="151"/>
      <c r="BB27" s="151"/>
      <c r="BC27" s="151"/>
      <c r="BD27" s="151"/>
      <c r="BE27" s="151"/>
      <c r="BF27" s="405"/>
      <c r="BG27" s="405"/>
      <c r="BH27" s="405"/>
      <c r="BI27" s="405"/>
      <c r="BJ27" s="405"/>
      <c r="BK27" s="406"/>
      <c r="BL27" s="406"/>
      <c r="BM27" s="406"/>
      <c r="BN27" s="406"/>
      <c r="BO27" s="406"/>
      <c r="BP27" s="406"/>
      <c r="BQ27" s="406"/>
      <c r="BR27" s="406"/>
      <c r="BS27" s="406"/>
      <c r="BT27" s="406"/>
      <c r="BU27" s="406"/>
      <c r="BV27" s="406"/>
      <c r="BW27" s="406"/>
    </row>
    <row r="28" spans="1:109" s="3" customFormat="1" ht="6" customHeight="1" x14ac:dyDescent="0.15">
      <c r="A28" s="16"/>
      <c r="B28" s="19"/>
      <c r="C28" s="328"/>
      <c r="D28" s="329"/>
      <c r="E28" s="329"/>
      <c r="F28" s="329"/>
      <c r="G28" s="536"/>
      <c r="H28" s="536"/>
      <c r="I28" s="536"/>
      <c r="J28" s="536"/>
      <c r="K28" s="536"/>
      <c r="L28" s="536"/>
      <c r="M28" s="536"/>
      <c r="N28" s="536"/>
      <c r="O28" s="536"/>
      <c r="P28" s="536"/>
      <c r="Q28" s="19"/>
      <c r="R28" s="19"/>
      <c r="S28" s="433"/>
      <c r="T28" s="19"/>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408"/>
      <c r="AS28" s="408"/>
      <c r="AT28" s="408"/>
      <c r="AU28" s="408"/>
      <c r="AV28" s="408"/>
      <c r="AW28" s="408"/>
      <c r="AX28" s="408"/>
      <c r="AY28" s="18"/>
      <c r="AZ28" s="18"/>
      <c r="BA28" s="152"/>
      <c r="BB28" s="152"/>
      <c r="BC28" s="152"/>
      <c r="BD28" s="152"/>
      <c r="BE28" s="152"/>
      <c r="BF28" s="405"/>
      <c r="BG28" s="405"/>
      <c r="BH28" s="405"/>
      <c r="BI28" s="405"/>
      <c r="BJ28" s="405"/>
      <c r="BK28" s="406"/>
      <c r="BL28" s="406"/>
      <c r="BM28" s="406"/>
      <c r="BN28" s="406"/>
      <c r="BO28" s="406"/>
      <c r="BP28" s="406"/>
      <c r="BQ28" s="406"/>
      <c r="BR28" s="406"/>
      <c r="BS28" s="406"/>
      <c r="BT28" s="406"/>
      <c r="BU28" s="406"/>
      <c r="BV28" s="406"/>
      <c r="BW28" s="406"/>
    </row>
    <row r="29" spans="1:109" ht="14.25" customHeight="1" thickBot="1" x14ac:dyDescent="0.2">
      <c r="C29" s="329"/>
      <c r="D29" s="329"/>
      <c r="E29" s="329"/>
      <c r="F29" s="329"/>
      <c r="G29" s="536"/>
      <c r="H29" s="536"/>
      <c r="I29" s="536"/>
      <c r="J29" s="536"/>
      <c r="K29" s="536"/>
      <c r="L29" s="536"/>
      <c r="M29" s="536"/>
      <c r="N29" s="536"/>
      <c r="O29" s="536"/>
      <c r="P29" s="536"/>
      <c r="Q29" s="17"/>
      <c r="R29" s="17"/>
      <c r="S29" s="433"/>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246"/>
      <c r="AX29" s="160"/>
      <c r="BA29" s="151"/>
      <c r="BB29" s="151"/>
      <c r="BC29" s="151"/>
      <c r="BD29" s="151"/>
      <c r="BE29" s="151"/>
      <c r="BF29" s="405"/>
      <c r="BG29" s="405"/>
      <c r="BH29" s="405"/>
      <c r="BI29" s="405"/>
      <c r="BJ29" s="405"/>
      <c r="BK29" s="406"/>
      <c r="BL29" s="406"/>
      <c r="BM29" s="406"/>
      <c r="BN29" s="406"/>
      <c r="BO29" s="406"/>
      <c r="BP29" s="406"/>
      <c r="BQ29" s="406"/>
      <c r="BR29" s="406"/>
      <c r="BS29" s="406"/>
      <c r="BT29" s="406"/>
      <c r="BU29" s="406"/>
      <c r="BV29" s="406"/>
      <c r="BW29" s="406"/>
    </row>
    <row r="30" spans="1:109" ht="14.25" customHeight="1" x14ac:dyDescent="0.15">
      <c r="C30" s="329"/>
      <c r="D30" s="329"/>
      <c r="E30" s="329"/>
      <c r="F30" s="329"/>
      <c r="G30" s="536"/>
      <c r="H30" s="536"/>
      <c r="I30" s="536"/>
      <c r="J30" s="536"/>
      <c r="K30" s="536"/>
      <c r="L30" s="536"/>
      <c r="M30" s="536"/>
      <c r="N30" s="536"/>
      <c r="O30" s="536"/>
      <c r="P30" s="536"/>
      <c r="S30" s="433"/>
      <c r="U30" s="362" t="s">
        <v>160</v>
      </c>
      <c r="V30" s="420"/>
      <c r="W30" s="420"/>
      <c r="X30" s="420"/>
      <c r="Y30" s="420"/>
      <c r="AA30" s="336"/>
      <c r="AB30" s="356"/>
      <c r="AC30" s="356"/>
      <c r="AD30" s="356"/>
      <c r="AE30" s="356"/>
      <c r="AF30" s="356"/>
      <c r="AG30" s="356"/>
      <c r="AH30" s="356"/>
      <c r="AI30" s="357"/>
      <c r="AJ30" s="346">
        <f>IF(AA30="",1,0)</f>
        <v>1</v>
      </c>
      <c r="AL30" s="158"/>
      <c r="AM30" s="183"/>
      <c r="AN30" s="183"/>
      <c r="AO30" s="183"/>
      <c r="AP30" s="158"/>
      <c r="AQ30" s="30"/>
      <c r="AR30" s="30"/>
      <c r="AS30" s="30"/>
      <c r="AT30" s="30"/>
      <c r="AU30" s="30"/>
      <c r="AV30" s="30"/>
      <c r="AW30" s="30"/>
      <c r="AX30" s="30"/>
      <c r="BA30" s="151"/>
      <c r="BB30" s="151"/>
      <c r="BC30" s="151"/>
      <c r="BD30" s="151"/>
      <c r="BE30" s="151"/>
      <c r="BF30" s="405" t="s">
        <v>96</v>
      </c>
      <c r="BG30" s="405"/>
      <c r="BH30" s="405"/>
      <c r="BI30" s="405"/>
      <c r="BJ30" s="405"/>
      <c r="BK30" s="406"/>
      <c r="BL30" s="406"/>
      <c r="BM30" s="406"/>
      <c r="BN30" s="406"/>
      <c r="BO30" s="406"/>
      <c r="BP30" s="406"/>
      <c r="BQ30" s="406"/>
      <c r="BR30" s="406"/>
      <c r="BS30" s="406"/>
      <c r="BT30" s="406"/>
      <c r="BU30" s="406"/>
      <c r="BV30" s="406"/>
      <c r="BW30" s="406"/>
    </row>
    <row r="31" spans="1:109" ht="14.25" customHeight="1" thickBot="1" x14ac:dyDescent="0.2">
      <c r="Q31" s="15"/>
      <c r="R31" s="15"/>
      <c r="S31" s="27"/>
      <c r="U31" s="420"/>
      <c r="V31" s="420"/>
      <c r="W31" s="420"/>
      <c r="X31" s="420"/>
      <c r="Y31" s="420"/>
      <c r="AA31" s="358"/>
      <c r="AB31" s="359"/>
      <c r="AC31" s="359"/>
      <c r="AD31" s="359"/>
      <c r="AE31" s="359"/>
      <c r="AF31" s="359"/>
      <c r="AG31" s="359"/>
      <c r="AH31" s="359"/>
      <c r="AI31" s="360"/>
      <c r="AJ31" s="346"/>
      <c r="AL31" s="183"/>
      <c r="AM31" s="183"/>
      <c r="AN31" s="183"/>
      <c r="AO31" s="183"/>
      <c r="AP31" s="30"/>
      <c r="AQ31" s="30"/>
      <c r="AR31" s="30"/>
      <c r="AS31" s="30"/>
      <c r="AT31" s="30"/>
      <c r="AU31" s="30"/>
      <c r="AV31" s="30"/>
      <c r="AW31" s="30"/>
      <c r="AX31" s="30"/>
      <c r="BA31" s="151"/>
      <c r="BB31" s="151"/>
      <c r="BC31" s="151"/>
      <c r="BD31" s="151"/>
      <c r="BE31" s="151"/>
      <c r="BF31" s="405"/>
      <c r="BG31" s="405"/>
      <c r="BH31" s="405"/>
      <c r="BI31" s="405"/>
      <c r="BJ31" s="405"/>
      <c r="BK31" s="406"/>
      <c r="BL31" s="406"/>
      <c r="BM31" s="406"/>
      <c r="BN31" s="406"/>
      <c r="BO31" s="406"/>
      <c r="BP31" s="406"/>
      <c r="BQ31" s="406"/>
      <c r="BR31" s="406"/>
      <c r="BS31" s="406"/>
      <c r="BT31" s="406"/>
      <c r="BU31" s="406"/>
      <c r="BV31" s="406"/>
      <c r="BW31" s="406"/>
    </row>
    <row r="32" spans="1:109" ht="14.25" customHeight="1" x14ac:dyDescent="0.15">
      <c r="S32" s="27"/>
      <c r="U32" s="362" t="s">
        <v>134</v>
      </c>
      <c r="V32" s="420"/>
      <c r="W32" s="420"/>
      <c r="X32" s="420"/>
      <c r="Y32" s="420"/>
      <c r="AA32" s="455" t="s">
        <v>247</v>
      </c>
      <c r="AB32" s="456"/>
      <c r="AC32" s="456"/>
      <c r="AD32" s="456"/>
      <c r="AE32" s="456"/>
      <c r="AF32" s="456"/>
      <c r="AG32" s="456"/>
      <c r="AH32" s="456"/>
      <c r="AI32" s="457"/>
      <c r="AJ32" s="346">
        <f>IF(AA32="",1,0)</f>
        <v>0</v>
      </c>
      <c r="AL32" s="183"/>
      <c r="AM32" s="183"/>
      <c r="AN32" s="183"/>
      <c r="AO32" s="183"/>
      <c r="AP32" s="30"/>
      <c r="AQ32" s="30"/>
      <c r="AR32" s="30"/>
      <c r="AS32" s="30"/>
      <c r="AT32" s="30"/>
      <c r="AU32" s="30"/>
      <c r="AV32" s="30"/>
      <c r="AW32" s="30"/>
      <c r="AX32" s="30"/>
      <c r="BA32" s="151"/>
      <c r="BB32" s="151"/>
      <c r="BC32" s="151"/>
      <c r="BD32" s="151"/>
      <c r="BE32" s="151"/>
    </row>
    <row r="33" spans="1:125" ht="14.25" customHeight="1" thickBot="1" x14ac:dyDescent="0.2">
      <c r="S33" s="27"/>
      <c r="U33" s="420"/>
      <c r="V33" s="420"/>
      <c r="W33" s="420"/>
      <c r="X33" s="420"/>
      <c r="Y33" s="420"/>
      <c r="AA33" s="458"/>
      <c r="AB33" s="459"/>
      <c r="AC33" s="459"/>
      <c r="AD33" s="459"/>
      <c r="AE33" s="459"/>
      <c r="AF33" s="459"/>
      <c r="AG33" s="459"/>
      <c r="AH33" s="459"/>
      <c r="AI33" s="460"/>
      <c r="AJ33" s="346"/>
      <c r="AL33" s="183"/>
      <c r="AM33" s="183"/>
      <c r="AN33" s="183"/>
      <c r="AO33" s="183"/>
      <c r="AP33" s="30"/>
      <c r="AQ33" s="30"/>
      <c r="AR33" s="30"/>
      <c r="AS33" s="30"/>
      <c r="AT33" s="30"/>
      <c r="AU33" s="30"/>
      <c r="AV33" s="30"/>
      <c r="AW33" s="30"/>
      <c r="AX33" s="30"/>
      <c r="BG33" s="20"/>
      <c r="BL33" s="15"/>
      <c r="BM33" s="15"/>
      <c r="BN33" s="15"/>
      <c r="BO33" s="15"/>
      <c r="BP33" s="15"/>
      <c r="BQ33" s="15"/>
    </row>
    <row r="34" spans="1:125" ht="14.25" customHeight="1" x14ac:dyDescent="0.15">
      <c r="A34" s="262"/>
      <c r="B34" s="262"/>
      <c r="C34" s="262"/>
      <c r="D34" s="262"/>
      <c r="E34" s="262"/>
      <c r="F34" s="262"/>
      <c r="P34" s="262"/>
      <c r="Q34" s="262"/>
      <c r="R34" s="262"/>
      <c r="S34" s="27"/>
      <c r="T34" s="262"/>
      <c r="U34" s="362" t="s">
        <v>162</v>
      </c>
      <c r="V34" s="420"/>
      <c r="W34" s="420"/>
      <c r="X34" s="420"/>
      <c r="Y34" s="420"/>
      <c r="AA34" s="471" t="s">
        <v>248</v>
      </c>
      <c r="AB34" s="356"/>
      <c r="AC34" s="356"/>
      <c r="AD34" s="356"/>
      <c r="AE34" s="356"/>
      <c r="AF34" s="356"/>
      <c r="AG34" s="356"/>
      <c r="AH34" s="356"/>
      <c r="AI34" s="357"/>
      <c r="AJ34" s="346">
        <f>IF(AA34="",1,0)</f>
        <v>0</v>
      </c>
      <c r="AL34" s="183"/>
      <c r="AM34" s="183"/>
      <c r="AN34" s="183"/>
      <c r="AO34" s="183"/>
      <c r="AP34" s="30"/>
      <c r="AQ34" s="30"/>
      <c r="AR34" s="30"/>
      <c r="AS34" s="30"/>
      <c r="AT34" s="30"/>
      <c r="AU34" s="30"/>
      <c r="AV34" s="30"/>
      <c r="AW34" s="30"/>
      <c r="AX34" s="30"/>
      <c r="BG34" s="20"/>
      <c r="BL34" s="15"/>
      <c r="BM34" s="15"/>
      <c r="BN34" s="15"/>
      <c r="BO34" s="15"/>
      <c r="BP34" s="15"/>
      <c r="BQ34" s="15"/>
    </row>
    <row r="35" spans="1:125" ht="14.25" customHeight="1" thickBot="1" x14ac:dyDescent="0.2">
      <c r="A35" s="262"/>
      <c r="B35" s="262"/>
      <c r="C35" s="262"/>
      <c r="D35" s="262"/>
      <c r="E35" s="262"/>
      <c r="F35" s="262"/>
      <c r="P35" s="262"/>
      <c r="Q35" s="262"/>
      <c r="R35" s="262"/>
      <c r="S35" s="27"/>
      <c r="T35" s="262"/>
      <c r="U35" s="420"/>
      <c r="V35" s="420"/>
      <c r="W35" s="420"/>
      <c r="X35" s="420"/>
      <c r="Y35" s="420"/>
      <c r="AA35" s="358"/>
      <c r="AB35" s="359"/>
      <c r="AC35" s="359"/>
      <c r="AD35" s="359"/>
      <c r="AE35" s="359"/>
      <c r="AF35" s="359"/>
      <c r="AG35" s="359"/>
      <c r="AH35" s="359"/>
      <c r="AI35" s="360"/>
      <c r="AJ35" s="346"/>
      <c r="AL35" s="183"/>
      <c r="AM35" s="183"/>
      <c r="AN35" s="183"/>
      <c r="AO35" s="183"/>
      <c r="AP35" s="30"/>
      <c r="AQ35" s="30"/>
      <c r="AR35" s="30"/>
      <c r="AS35" s="30"/>
      <c r="AT35" s="30"/>
      <c r="AU35" s="30"/>
      <c r="AV35" s="30"/>
      <c r="AW35" s="30"/>
      <c r="AX35" s="30"/>
      <c r="BG35" s="20"/>
      <c r="BL35" s="15"/>
      <c r="BM35" s="15"/>
      <c r="BN35" s="15"/>
      <c r="BO35" s="15"/>
      <c r="BP35" s="15"/>
      <c r="BQ35" s="15"/>
    </row>
    <row r="36" spans="1:125" ht="14.25" customHeight="1" x14ac:dyDescent="0.15">
      <c r="A36" s="16"/>
      <c r="B36" s="19"/>
      <c r="C36" s="2"/>
      <c r="D36" s="2"/>
      <c r="E36" s="2"/>
      <c r="F36" s="2"/>
      <c r="G36" s="2"/>
      <c r="H36" s="2"/>
      <c r="I36" s="2"/>
      <c r="S36" s="27"/>
      <c r="U36" s="362" t="s">
        <v>135</v>
      </c>
      <c r="V36" s="420"/>
      <c r="W36" s="420"/>
      <c r="X36" s="420"/>
      <c r="Y36" s="420"/>
      <c r="Z36" s="181"/>
      <c r="AA36" s="421" t="s">
        <v>249</v>
      </c>
      <c r="AB36" s="470"/>
      <c r="AC36" s="470"/>
      <c r="AD36" s="470"/>
      <c r="AE36" s="422"/>
      <c r="AF36" s="422"/>
      <c r="AG36" s="422"/>
      <c r="AH36" s="422"/>
      <c r="AI36" s="423"/>
      <c r="AJ36" s="346">
        <f>IF(AA36="",1,0)</f>
        <v>0</v>
      </c>
      <c r="AK36" s="375" t="s">
        <v>195</v>
      </c>
      <c r="AL36" s="500"/>
      <c r="AM36" s="500"/>
      <c r="AN36" s="500"/>
      <c r="AO36" s="503" t="str">
        <f>VLOOKUP(AK44,CB38:CS43,6,FALSE)</f>
        <v>エラー：未入力項目があります。必要項目を全て入力してください。</v>
      </c>
      <c r="AP36" s="503"/>
      <c r="AQ36" s="503"/>
      <c r="AR36" s="503"/>
      <c r="AS36" s="503"/>
      <c r="AT36" s="503"/>
      <c r="AU36" s="503"/>
      <c r="AV36" s="503"/>
      <c r="AW36" s="503"/>
      <c r="AX36" s="504"/>
      <c r="AY36" s="20"/>
      <c r="AZ36" s="20"/>
      <c r="BA36" s="20"/>
      <c r="BB36" s="20"/>
    </row>
    <row r="37" spans="1:125" s="3" customFormat="1" ht="14.25" customHeight="1" thickBot="1" x14ac:dyDescent="0.2">
      <c r="A37" s="16"/>
      <c r="B37" s="19"/>
      <c r="C37" s="2"/>
      <c r="D37" s="2"/>
      <c r="E37" s="2"/>
      <c r="F37" s="2"/>
      <c r="G37" s="2"/>
      <c r="H37" s="2"/>
      <c r="I37" s="2"/>
      <c r="O37" s="2"/>
      <c r="P37" s="16"/>
      <c r="Q37" s="16"/>
      <c r="R37" s="16"/>
      <c r="S37" s="164"/>
      <c r="T37" s="16"/>
      <c r="U37" s="420"/>
      <c r="V37" s="420"/>
      <c r="W37" s="420"/>
      <c r="X37" s="420"/>
      <c r="Y37" s="420"/>
      <c r="Z37" s="1"/>
      <c r="AA37" s="424"/>
      <c r="AB37" s="425"/>
      <c r="AC37" s="425"/>
      <c r="AD37" s="425"/>
      <c r="AE37" s="425"/>
      <c r="AF37" s="425"/>
      <c r="AG37" s="425"/>
      <c r="AH37" s="425"/>
      <c r="AI37" s="426"/>
      <c r="AJ37" s="346"/>
      <c r="AK37" s="377"/>
      <c r="AL37" s="331"/>
      <c r="AM37" s="331"/>
      <c r="AN37" s="331"/>
      <c r="AO37" s="505"/>
      <c r="AP37" s="505"/>
      <c r="AQ37" s="505"/>
      <c r="AR37" s="505"/>
      <c r="AS37" s="505"/>
      <c r="AT37" s="505"/>
      <c r="AU37" s="505"/>
      <c r="AV37" s="505"/>
      <c r="AW37" s="505"/>
      <c r="AX37" s="506"/>
      <c r="AY37" s="20"/>
      <c r="AZ37" s="20"/>
      <c r="BA37" s="20"/>
      <c r="BB37" s="20"/>
      <c r="BC37" s="18"/>
      <c r="BD37" s="18"/>
      <c r="BE37" s="18"/>
      <c r="BF37" s="18"/>
      <c r="BG37" s="18"/>
    </row>
    <row r="38" spans="1:125" ht="14.25" customHeight="1" x14ac:dyDescent="0.15">
      <c r="A38" s="16"/>
      <c r="B38" s="19"/>
      <c r="C38" s="2"/>
      <c r="D38" s="2"/>
      <c r="E38" s="2"/>
      <c r="F38" s="2"/>
      <c r="G38" s="2"/>
      <c r="H38" s="2"/>
      <c r="I38" s="2"/>
      <c r="S38" s="27"/>
      <c r="U38" s="362" t="s">
        <v>136</v>
      </c>
      <c r="V38" s="420"/>
      <c r="W38" s="420"/>
      <c r="X38" s="420"/>
      <c r="Y38" s="420"/>
      <c r="Z38" s="3"/>
      <c r="AA38" s="444"/>
      <c r="AB38" s="445"/>
      <c r="AC38" s="445"/>
      <c r="AD38" s="445"/>
      <c r="AE38" s="446"/>
      <c r="AF38" s="446"/>
      <c r="AG38" s="446"/>
      <c r="AH38" s="446"/>
      <c r="AI38" s="447"/>
      <c r="AJ38" s="346">
        <f>IF(AA38="",1,0)</f>
        <v>1</v>
      </c>
      <c r="AK38" s="377"/>
      <c r="AL38" s="331"/>
      <c r="AM38" s="331"/>
      <c r="AN38" s="331"/>
      <c r="AO38" s="505"/>
      <c r="AP38" s="505"/>
      <c r="AQ38" s="505"/>
      <c r="AR38" s="505"/>
      <c r="AS38" s="505"/>
      <c r="AT38" s="505"/>
      <c r="AU38" s="505"/>
      <c r="AV38" s="505"/>
      <c r="AW38" s="505"/>
      <c r="AX38" s="506"/>
      <c r="AY38" s="346">
        <f>IF(AA36="",1,0)</f>
        <v>0</v>
      </c>
      <c r="AZ38" s="346"/>
      <c r="BA38" s="158"/>
      <c r="BB38" s="20"/>
      <c r="CB38" s="404">
        <v>0</v>
      </c>
      <c r="CC38" s="405"/>
      <c r="CD38" s="405"/>
      <c r="CE38" s="405"/>
      <c r="CF38" s="405"/>
      <c r="CG38" s="402" t="s">
        <v>246</v>
      </c>
      <c r="CH38" s="403"/>
      <c r="CI38" s="403"/>
      <c r="CJ38" s="403"/>
      <c r="CK38" s="403"/>
      <c r="CL38" s="403"/>
      <c r="CM38" s="403"/>
      <c r="CN38" s="403"/>
      <c r="CO38" s="403"/>
      <c r="CP38" s="403"/>
      <c r="CQ38" s="403"/>
      <c r="CR38" s="403"/>
      <c r="CS38" s="403"/>
      <c r="CU38" s="532" t="str">
        <f>IF(AA30="","",YEAR(AA30))</f>
        <v/>
      </c>
      <c r="CV38" s="533"/>
      <c r="CW38" s="476" t="str">
        <f>IF(AA30="","",MONTH(AA30))</f>
        <v/>
      </c>
      <c r="CX38" s="479"/>
      <c r="CY38" s="472" t="str">
        <f>IF(AA30="","",DAY(AA30))</f>
        <v/>
      </c>
      <c r="CZ38" s="473"/>
    </row>
    <row r="39" spans="1:125" ht="14.25" customHeight="1" thickBot="1" x14ac:dyDescent="0.2">
      <c r="A39" s="16"/>
      <c r="B39" s="19"/>
      <c r="C39" s="2"/>
      <c r="D39" s="2"/>
      <c r="E39" s="2"/>
      <c r="F39" s="2"/>
      <c r="G39" s="2"/>
      <c r="H39" s="2"/>
      <c r="I39" s="2"/>
      <c r="S39" s="27"/>
      <c r="U39" s="420"/>
      <c r="V39" s="420"/>
      <c r="W39" s="420"/>
      <c r="X39" s="420"/>
      <c r="Y39" s="420"/>
      <c r="AA39" s="448"/>
      <c r="AB39" s="449"/>
      <c r="AC39" s="449"/>
      <c r="AD39" s="449"/>
      <c r="AE39" s="449"/>
      <c r="AF39" s="449"/>
      <c r="AG39" s="449"/>
      <c r="AH39" s="449"/>
      <c r="AI39" s="450"/>
      <c r="AJ39" s="346"/>
      <c r="AK39" s="377"/>
      <c r="AL39" s="331"/>
      <c r="AM39" s="331"/>
      <c r="AN39" s="331"/>
      <c r="AO39" s="505"/>
      <c r="AP39" s="505"/>
      <c r="AQ39" s="505"/>
      <c r="AR39" s="505"/>
      <c r="AS39" s="505"/>
      <c r="AT39" s="505"/>
      <c r="AU39" s="505"/>
      <c r="AV39" s="505"/>
      <c r="AW39" s="505"/>
      <c r="AX39" s="506"/>
      <c r="AY39" s="346"/>
      <c r="AZ39" s="346"/>
      <c r="BA39" s="158"/>
      <c r="BB39" s="20"/>
      <c r="BC39" s="20"/>
      <c r="BD39" s="20"/>
      <c r="BE39" s="20"/>
      <c r="BF39" s="20"/>
      <c r="BG39" s="20"/>
      <c r="CB39" s="405"/>
      <c r="CC39" s="405"/>
      <c r="CD39" s="405"/>
      <c r="CE39" s="405"/>
      <c r="CF39" s="405"/>
      <c r="CG39" s="403"/>
      <c r="CH39" s="403"/>
      <c r="CI39" s="403"/>
      <c r="CJ39" s="403"/>
      <c r="CK39" s="403"/>
      <c r="CL39" s="403"/>
      <c r="CM39" s="403"/>
      <c r="CN39" s="403"/>
      <c r="CO39" s="403"/>
      <c r="CP39" s="403"/>
      <c r="CQ39" s="403"/>
      <c r="CR39" s="403"/>
      <c r="CS39" s="403"/>
      <c r="CU39" s="534"/>
      <c r="CV39" s="535"/>
      <c r="CW39" s="477"/>
      <c r="CX39" s="481"/>
      <c r="CY39" s="474"/>
      <c r="CZ39" s="475"/>
    </row>
    <row r="40" spans="1:125" ht="14.25" customHeight="1" x14ac:dyDescent="0.15">
      <c r="A40" s="16"/>
      <c r="B40" s="19"/>
      <c r="C40" s="2"/>
      <c r="D40" s="2"/>
      <c r="E40" s="2"/>
      <c r="F40" s="2"/>
      <c r="G40" s="2"/>
      <c r="H40" s="2"/>
      <c r="I40" s="2"/>
      <c r="S40" s="27"/>
      <c r="U40" s="362" t="s">
        <v>194</v>
      </c>
      <c r="V40" s="420"/>
      <c r="W40" s="420"/>
      <c r="X40" s="420"/>
      <c r="Y40" s="420"/>
      <c r="AA40" s="444">
        <v>106002</v>
      </c>
      <c r="AB40" s="445"/>
      <c r="AC40" s="445"/>
      <c r="AD40" s="445"/>
      <c r="AE40" s="445"/>
      <c r="AF40" s="445"/>
      <c r="AG40" s="445"/>
      <c r="AH40" s="445"/>
      <c r="AI40" s="451"/>
      <c r="AJ40" s="346">
        <f>IF(AA40="",1,0)</f>
        <v>0</v>
      </c>
      <c r="AK40" s="377"/>
      <c r="AL40" s="331"/>
      <c r="AM40" s="331"/>
      <c r="AN40" s="331"/>
      <c r="AO40" s="505"/>
      <c r="AP40" s="505"/>
      <c r="AQ40" s="505"/>
      <c r="AR40" s="505"/>
      <c r="AS40" s="505"/>
      <c r="AT40" s="505"/>
      <c r="AU40" s="505"/>
      <c r="AV40" s="505"/>
      <c r="AW40" s="505"/>
      <c r="AX40" s="506"/>
      <c r="AY40" s="346">
        <f>IF(AA38="",1,0)</f>
        <v>1</v>
      </c>
      <c r="AZ40" s="346"/>
      <c r="BA40" s="158"/>
      <c r="BB40" s="20"/>
      <c r="BC40" s="20"/>
      <c r="BD40" s="20"/>
      <c r="BE40" s="20"/>
      <c r="BF40" s="20"/>
      <c r="BG40" s="20"/>
      <c r="CB40" s="405"/>
      <c r="CC40" s="405"/>
      <c r="CD40" s="405"/>
      <c r="CE40" s="405"/>
      <c r="CF40" s="405"/>
      <c r="CG40" s="403"/>
      <c r="CH40" s="403"/>
      <c r="CI40" s="403"/>
      <c r="CJ40" s="403"/>
      <c r="CK40" s="403"/>
      <c r="CL40" s="403"/>
      <c r="CM40" s="403"/>
      <c r="CN40" s="403"/>
      <c r="CO40" s="403"/>
      <c r="CP40" s="403"/>
      <c r="CQ40" s="403"/>
      <c r="CR40" s="403"/>
      <c r="CS40" s="403"/>
    </row>
    <row r="41" spans="1:125" ht="14.25" customHeight="1" thickBot="1" x14ac:dyDescent="0.2">
      <c r="A41" s="16"/>
      <c r="B41" s="19"/>
      <c r="C41" s="2"/>
      <c r="D41" s="2"/>
      <c r="E41" s="2"/>
      <c r="F41" s="2"/>
      <c r="G41" s="2"/>
      <c r="H41" s="2"/>
      <c r="I41" s="2"/>
      <c r="J41" s="2"/>
      <c r="K41" s="2"/>
      <c r="L41" s="2"/>
      <c r="M41" s="2"/>
      <c r="N41" s="2"/>
      <c r="O41" s="2"/>
      <c r="P41" s="2"/>
      <c r="Q41" s="2"/>
      <c r="R41" s="19"/>
      <c r="S41" s="27"/>
      <c r="T41" s="19"/>
      <c r="U41" s="420"/>
      <c r="V41" s="420"/>
      <c r="W41" s="420"/>
      <c r="X41" s="420"/>
      <c r="Y41" s="420"/>
      <c r="AA41" s="452"/>
      <c r="AB41" s="453"/>
      <c r="AC41" s="453"/>
      <c r="AD41" s="453"/>
      <c r="AE41" s="453"/>
      <c r="AF41" s="453"/>
      <c r="AG41" s="453"/>
      <c r="AH41" s="453"/>
      <c r="AI41" s="454"/>
      <c r="AJ41" s="346"/>
      <c r="AK41" s="377"/>
      <c r="AL41" s="331"/>
      <c r="AM41" s="331"/>
      <c r="AN41" s="331"/>
      <c r="AO41" s="505"/>
      <c r="AP41" s="505"/>
      <c r="AQ41" s="505"/>
      <c r="AR41" s="505"/>
      <c r="AS41" s="505"/>
      <c r="AT41" s="505"/>
      <c r="AU41" s="505"/>
      <c r="AV41" s="505"/>
      <c r="AW41" s="505"/>
      <c r="AX41" s="506"/>
      <c r="AY41" s="346"/>
      <c r="AZ41" s="346"/>
      <c r="BA41" s="158"/>
      <c r="BB41" s="20"/>
      <c r="BC41" s="20"/>
      <c r="BD41" s="20"/>
      <c r="BE41" s="20"/>
      <c r="BF41" s="20"/>
      <c r="BG41" s="20"/>
      <c r="CB41" s="404">
        <f>AK44</f>
        <v>2</v>
      </c>
      <c r="CC41" s="405"/>
      <c r="CD41" s="405"/>
      <c r="CE41" s="405"/>
      <c r="CF41" s="405"/>
      <c r="CG41" s="402" t="s">
        <v>150</v>
      </c>
      <c r="CH41" s="403"/>
      <c r="CI41" s="403"/>
      <c r="CJ41" s="403"/>
      <c r="CK41" s="403"/>
      <c r="CL41" s="403"/>
      <c r="CM41" s="403"/>
      <c r="CN41" s="403"/>
      <c r="CO41" s="403"/>
      <c r="CP41" s="403"/>
      <c r="CQ41" s="403"/>
      <c r="CR41" s="403"/>
      <c r="CS41" s="403"/>
    </row>
    <row r="42" spans="1:125" ht="14.25" customHeight="1" x14ac:dyDescent="0.15">
      <c r="A42" s="16"/>
      <c r="B42" s="19"/>
      <c r="C42" s="2"/>
      <c r="D42" s="2"/>
      <c r="E42" s="2"/>
      <c r="F42" s="2"/>
      <c r="G42" s="2"/>
      <c r="H42" s="2"/>
      <c r="I42" s="2"/>
      <c r="J42" s="2"/>
      <c r="K42" s="2"/>
      <c r="L42" s="2"/>
      <c r="M42" s="2"/>
      <c r="N42" s="2"/>
      <c r="O42" s="2"/>
      <c r="P42" s="2"/>
      <c r="Q42" s="2"/>
      <c r="R42" s="19"/>
      <c r="S42" s="27"/>
      <c r="T42" s="19"/>
      <c r="U42" s="362" t="s">
        <v>161</v>
      </c>
      <c r="V42" s="420"/>
      <c r="W42" s="420"/>
      <c r="X42" s="420"/>
      <c r="Y42" s="420"/>
      <c r="AA42" s="421"/>
      <c r="AB42" s="422"/>
      <c r="AC42" s="422"/>
      <c r="AD42" s="422"/>
      <c r="AE42" s="422"/>
      <c r="AF42" s="422"/>
      <c r="AG42" s="422"/>
      <c r="AH42" s="422"/>
      <c r="AI42" s="423"/>
      <c r="AJ42" s="346"/>
      <c r="AK42" s="377"/>
      <c r="AL42" s="331"/>
      <c r="AM42" s="331"/>
      <c r="AN42" s="331"/>
      <c r="AO42" s="505"/>
      <c r="AP42" s="505"/>
      <c r="AQ42" s="505"/>
      <c r="AR42" s="505"/>
      <c r="AS42" s="505"/>
      <c r="AT42" s="505"/>
      <c r="AU42" s="505"/>
      <c r="AV42" s="505"/>
      <c r="AW42" s="505"/>
      <c r="AX42" s="506"/>
      <c r="AY42" s="346">
        <f>IF(AA40="",1,0)</f>
        <v>0</v>
      </c>
      <c r="AZ42" s="346"/>
      <c r="BA42" s="158"/>
      <c r="BB42" s="20"/>
      <c r="BC42" s="20"/>
      <c r="BD42" s="30"/>
      <c r="BE42" s="31"/>
      <c r="BF42" s="31"/>
      <c r="BG42" s="31"/>
      <c r="BH42" s="30"/>
      <c r="BI42" s="30"/>
      <c r="BJ42" s="30"/>
      <c r="BK42" s="30"/>
      <c r="BL42" s="30"/>
      <c r="BM42" s="30"/>
      <c r="BN42" s="30"/>
      <c r="BO42" s="30"/>
      <c r="BP42" s="30"/>
      <c r="BQ42" s="30"/>
      <c r="BR42" s="30"/>
      <c r="BS42" s="30"/>
      <c r="BT42" s="30"/>
      <c r="BU42" s="30"/>
      <c r="BV42" s="30"/>
      <c r="BW42" s="30"/>
      <c r="BX42" s="30"/>
      <c r="BY42" s="30"/>
      <c r="BZ42" s="30"/>
      <c r="CA42" s="30"/>
      <c r="CB42" s="405"/>
      <c r="CC42" s="405"/>
      <c r="CD42" s="405"/>
      <c r="CE42" s="405"/>
      <c r="CF42" s="405"/>
      <c r="CG42" s="403"/>
      <c r="CH42" s="403"/>
      <c r="CI42" s="403"/>
      <c r="CJ42" s="403"/>
      <c r="CK42" s="403"/>
      <c r="CL42" s="403"/>
      <c r="CM42" s="403"/>
      <c r="CN42" s="403"/>
      <c r="CO42" s="403"/>
      <c r="CP42" s="403"/>
      <c r="CQ42" s="403"/>
      <c r="CR42" s="403"/>
      <c r="CS42" s="403"/>
    </row>
    <row r="43" spans="1:125" ht="14.25" customHeight="1" thickBot="1" x14ac:dyDescent="0.2">
      <c r="A43" s="16"/>
      <c r="B43" s="19"/>
      <c r="C43" s="2"/>
      <c r="D43" s="2"/>
      <c r="E43" s="2"/>
      <c r="F43" s="2"/>
      <c r="G43" s="2"/>
      <c r="H43" s="2"/>
      <c r="I43" s="2"/>
      <c r="J43" s="2"/>
      <c r="K43" s="2"/>
      <c r="L43" s="2"/>
      <c r="M43" s="2"/>
      <c r="N43" s="2"/>
      <c r="O43" s="2"/>
      <c r="P43" s="2"/>
      <c r="Q43" s="2"/>
      <c r="R43" s="19"/>
      <c r="S43" s="27"/>
      <c r="T43" s="19"/>
      <c r="U43" s="420"/>
      <c r="V43" s="420"/>
      <c r="W43" s="420"/>
      <c r="X43" s="420"/>
      <c r="Y43" s="420"/>
      <c r="AA43" s="424"/>
      <c r="AB43" s="425"/>
      <c r="AC43" s="425"/>
      <c r="AD43" s="425"/>
      <c r="AE43" s="425"/>
      <c r="AF43" s="425"/>
      <c r="AG43" s="425"/>
      <c r="AH43" s="425"/>
      <c r="AI43" s="426"/>
      <c r="AJ43" s="346"/>
      <c r="AK43" s="501"/>
      <c r="AL43" s="502"/>
      <c r="AM43" s="502"/>
      <c r="AN43" s="502"/>
      <c r="AO43" s="507"/>
      <c r="AP43" s="507"/>
      <c r="AQ43" s="507"/>
      <c r="AR43" s="507"/>
      <c r="AS43" s="507"/>
      <c r="AT43" s="507"/>
      <c r="AU43" s="507"/>
      <c r="AV43" s="507"/>
      <c r="AW43" s="507"/>
      <c r="AX43" s="508"/>
      <c r="AY43" s="346"/>
      <c r="AZ43" s="346"/>
      <c r="BA43" s="158"/>
      <c r="BB43" s="20"/>
      <c r="BC43" s="20"/>
      <c r="BD43" s="31"/>
      <c r="BE43" s="31"/>
      <c r="BF43" s="31"/>
      <c r="BG43" s="31"/>
      <c r="BH43" s="30"/>
      <c r="BI43" s="30"/>
      <c r="BJ43" s="30"/>
      <c r="BK43" s="30"/>
      <c r="BL43" s="30"/>
      <c r="BM43" s="30"/>
      <c r="BN43" s="30"/>
      <c r="BO43" s="30"/>
      <c r="BP43" s="30"/>
      <c r="BQ43" s="30"/>
      <c r="BR43" s="30"/>
      <c r="BS43" s="30"/>
      <c r="BT43" s="30"/>
      <c r="BU43" s="30"/>
      <c r="BV43" s="30"/>
      <c r="BW43" s="30"/>
      <c r="BX43" s="30"/>
      <c r="BY43" s="30"/>
      <c r="BZ43" s="30"/>
      <c r="CA43" s="30"/>
      <c r="CB43" s="405"/>
      <c r="CC43" s="405"/>
      <c r="CD43" s="405"/>
      <c r="CE43" s="405"/>
      <c r="CF43" s="405"/>
      <c r="CG43" s="403"/>
      <c r="CH43" s="403"/>
      <c r="CI43" s="403"/>
      <c r="CJ43" s="403"/>
      <c r="CK43" s="403"/>
      <c r="CL43" s="403"/>
      <c r="CM43" s="403"/>
      <c r="CN43" s="403"/>
      <c r="CO43" s="403"/>
      <c r="CP43" s="403"/>
      <c r="CQ43" s="403"/>
      <c r="CR43" s="403"/>
      <c r="CS43" s="403"/>
    </row>
    <row r="44" spans="1:125" ht="14.25" customHeight="1" x14ac:dyDescent="0.15">
      <c r="A44" s="16"/>
      <c r="B44" s="19"/>
      <c r="C44" s="2"/>
      <c r="D44" s="2"/>
      <c r="E44" s="2"/>
      <c r="F44" s="2"/>
      <c r="G44" s="2"/>
      <c r="H44" s="2"/>
      <c r="I44" s="2"/>
      <c r="J44" s="2"/>
      <c r="K44" s="2"/>
      <c r="L44" s="2"/>
      <c r="M44" s="2"/>
      <c r="N44" s="2"/>
      <c r="O44" s="2"/>
      <c r="P44" s="2"/>
      <c r="Q44" s="2"/>
      <c r="R44" s="19"/>
      <c r="S44" s="27"/>
      <c r="T44" s="19"/>
      <c r="U44" s="178"/>
      <c r="V44" s="178"/>
      <c r="W44" s="178"/>
      <c r="X44" s="178"/>
      <c r="Y44" s="178"/>
      <c r="AK44" s="179">
        <f>AJ30+AJ32+AJ34+AJ36+AJ38+AJ40+AJ42</f>
        <v>2</v>
      </c>
      <c r="AY44" s="346">
        <f>IF(AA42="",1,0)</f>
        <v>1</v>
      </c>
      <c r="AZ44" s="346"/>
      <c r="BA44" s="158"/>
      <c r="BB44" s="20"/>
      <c r="BC44" s="20"/>
      <c r="BD44" s="31"/>
      <c r="BE44" s="31"/>
      <c r="BF44" s="31"/>
      <c r="BG44" s="31"/>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11"/>
    </row>
    <row r="45" spans="1:125" ht="14.25" customHeight="1" x14ac:dyDescent="0.15">
      <c r="A45" s="16"/>
      <c r="B45" s="19"/>
      <c r="C45" s="2"/>
      <c r="D45" s="2"/>
      <c r="E45" s="2"/>
      <c r="F45" s="2"/>
      <c r="G45" s="2"/>
      <c r="H45" s="2"/>
      <c r="I45" s="2"/>
      <c r="J45" s="2"/>
      <c r="K45" s="2"/>
      <c r="L45" s="2"/>
      <c r="M45" s="2"/>
      <c r="N45" s="2"/>
      <c r="O45" s="2"/>
      <c r="P45" s="2"/>
      <c r="Q45" s="2"/>
      <c r="R45" s="19"/>
      <c r="S45" s="27"/>
      <c r="T45" s="19"/>
      <c r="U45" s="407" t="s">
        <v>208</v>
      </c>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346"/>
      <c r="AZ45" s="346"/>
      <c r="BA45" s="158"/>
      <c r="BB45" s="20"/>
      <c r="BC45" s="20"/>
      <c r="BI45" s="30"/>
      <c r="BJ45" s="30"/>
      <c r="BK45" s="30"/>
      <c r="BL45" s="30"/>
      <c r="BM45" s="30"/>
      <c r="BN45" s="30"/>
      <c r="BO45" s="30"/>
      <c r="BP45" s="30"/>
      <c r="BQ45" s="30"/>
      <c r="BR45" s="30"/>
      <c r="BS45" s="30"/>
      <c r="BT45" s="30"/>
      <c r="BU45" s="30"/>
      <c r="BV45" s="30"/>
      <c r="BW45" s="30"/>
      <c r="BX45" s="30"/>
      <c r="BY45" s="30"/>
      <c r="BZ45" s="30"/>
      <c r="CA45" s="30"/>
      <c r="CB45" s="30"/>
      <c r="CC45" s="30"/>
      <c r="CD45" s="30"/>
      <c r="CE45" s="11"/>
    </row>
    <row r="46" spans="1:125" s="3" customFormat="1" ht="14.25" customHeight="1" x14ac:dyDescent="0.15">
      <c r="N46" s="4"/>
      <c r="O46" s="4"/>
      <c r="P46" s="4"/>
      <c r="Q46" s="4"/>
      <c r="R46" s="4"/>
      <c r="S46" s="27"/>
      <c r="T46" s="4"/>
      <c r="U46" s="407"/>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BI46" s="30"/>
      <c r="BJ46" s="30"/>
      <c r="BK46" s="30"/>
      <c r="BL46" s="30"/>
      <c r="BM46" s="30"/>
      <c r="BN46" s="30"/>
      <c r="BO46" s="30"/>
      <c r="BP46" s="30"/>
      <c r="BQ46" s="30"/>
      <c r="BR46" s="30"/>
      <c r="BS46" s="30"/>
      <c r="BT46" s="30"/>
      <c r="BU46" s="30"/>
      <c r="BV46" s="30"/>
      <c r="BW46" s="30"/>
      <c r="BX46" s="30"/>
      <c r="BY46" s="30"/>
      <c r="BZ46" s="30"/>
      <c r="CA46" s="30"/>
      <c r="CB46" s="30"/>
      <c r="CC46" s="30"/>
      <c r="CD46" s="30"/>
      <c r="CE46" s="159"/>
      <c r="CF46" s="159"/>
      <c r="CG46" s="159"/>
      <c r="CH46" s="159"/>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row>
    <row r="47" spans="1:125" s="3" customFormat="1" ht="14.25" customHeight="1" x14ac:dyDescent="0.15">
      <c r="N47" s="4"/>
      <c r="O47" s="4"/>
      <c r="P47" s="4"/>
      <c r="Q47" s="4"/>
      <c r="R47" s="4"/>
      <c r="S47" s="27"/>
      <c r="T47" s="4"/>
      <c r="U47" s="407"/>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BI47" s="30"/>
      <c r="BJ47" s="30"/>
      <c r="BK47" s="30"/>
      <c r="BL47" s="30"/>
      <c r="BM47" s="30"/>
      <c r="BN47" s="30"/>
      <c r="BO47" s="30"/>
      <c r="BP47" s="30"/>
      <c r="BQ47" s="30"/>
      <c r="BR47" s="30"/>
      <c r="BS47" s="30"/>
      <c r="BT47" s="30"/>
      <c r="BU47" s="30"/>
      <c r="BV47" s="30"/>
      <c r="BW47" s="30"/>
      <c r="BX47" s="30"/>
      <c r="BY47" s="30"/>
      <c r="BZ47" s="30"/>
      <c r="CA47" s="30"/>
      <c r="CB47" s="30"/>
      <c r="CC47" s="30"/>
      <c r="CD47" s="30"/>
      <c r="CE47" s="268"/>
      <c r="CF47" s="268"/>
      <c r="CG47" s="268"/>
      <c r="CH47" s="268"/>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row>
    <row r="48" spans="1:125" ht="14.25" customHeight="1" x14ac:dyDescent="0.15">
      <c r="S48" s="27"/>
      <c r="U48" s="407"/>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BI48" s="30"/>
      <c r="BJ48" s="30"/>
      <c r="BK48" s="30"/>
      <c r="BL48" s="30"/>
      <c r="BM48" s="30"/>
      <c r="BN48" s="30"/>
      <c r="BO48" s="30"/>
      <c r="BP48" s="30"/>
      <c r="BQ48" s="30"/>
      <c r="BR48" s="30"/>
      <c r="BS48" s="30"/>
      <c r="BT48" s="30"/>
      <c r="BU48" s="30"/>
      <c r="BV48" s="30"/>
      <c r="BW48" s="30"/>
      <c r="BX48" s="30"/>
      <c r="BY48" s="30"/>
      <c r="BZ48" s="30"/>
      <c r="CA48" s="30"/>
      <c r="CB48" s="30"/>
      <c r="CC48" s="30"/>
      <c r="CD48" s="30"/>
      <c r="CE48" s="11"/>
    </row>
    <row r="49" spans="1:92" ht="14.25" customHeight="1" x14ac:dyDescent="0.15">
      <c r="S49" s="27"/>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row>
    <row r="50" spans="1:92" ht="14.25" customHeight="1" thickBot="1" x14ac:dyDescent="0.2">
      <c r="S50" s="27"/>
      <c r="U50" s="186"/>
      <c r="V50" s="186"/>
      <c r="W50" s="186"/>
      <c r="X50" s="186"/>
      <c r="Y50" s="186"/>
      <c r="AK50" s="179"/>
      <c r="AN50" s="413" t="s">
        <v>218</v>
      </c>
      <c r="AO50" s="413"/>
      <c r="AP50" s="413"/>
      <c r="AQ50" s="413"/>
      <c r="AR50" s="413"/>
      <c r="AS50" s="413"/>
      <c r="AT50" s="413"/>
      <c r="AU50" s="413"/>
      <c r="AV50" s="413"/>
      <c r="BB50" s="14" t="s">
        <v>203</v>
      </c>
      <c r="BD50" s="14" t="s">
        <v>204</v>
      </c>
    </row>
    <row r="51" spans="1:92" ht="14.25" customHeight="1" x14ac:dyDescent="0.15">
      <c r="S51" s="27"/>
      <c r="U51" s="194"/>
      <c r="V51" s="416"/>
      <c r="W51" s="417"/>
      <c r="X51" s="414" t="s">
        <v>170</v>
      </c>
      <c r="Y51" s="415"/>
      <c r="Z51" s="415"/>
      <c r="AA51" s="415"/>
      <c r="AB51" s="415"/>
      <c r="AC51" s="197"/>
      <c r="AD51" s="194"/>
      <c r="AE51" s="416"/>
      <c r="AF51" s="417"/>
      <c r="AG51" s="414" t="s">
        <v>171</v>
      </c>
      <c r="AH51" s="415"/>
      <c r="AI51" s="415"/>
      <c r="AJ51" s="415"/>
      <c r="AK51" s="415"/>
      <c r="AL51" s="416"/>
      <c r="AM51" s="417"/>
      <c r="AN51" s="413"/>
      <c r="AO51" s="413"/>
      <c r="AP51" s="413"/>
      <c r="AQ51" s="413"/>
      <c r="AR51" s="413"/>
      <c r="AS51" s="413"/>
      <c r="AT51" s="413"/>
      <c r="AU51" s="413"/>
      <c r="AV51" s="413"/>
      <c r="AW51" s="245"/>
      <c r="BB51" s="15" t="str">
        <f>IF(V55="✔","","✔")</f>
        <v>✔</v>
      </c>
      <c r="BD51" s="15" t="str">
        <f>IF(V51="✔","","✔")</f>
        <v>✔</v>
      </c>
      <c r="BF51" s="14" t="s">
        <v>221</v>
      </c>
    </row>
    <row r="52" spans="1:92" ht="14.25" customHeight="1" thickBot="1" x14ac:dyDescent="0.2">
      <c r="A52" s="180"/>
      <c r="B52" s="180"/>
      <c r="C52" s="180"/>
      <c r="D52" s="180"/>
      <c r="E52" s="180"/>
      <c r="F52" s="180"/>
      <c r="P52" s="180"/>
      <c r="Q52" s="180"/>
      <c r="R52" s="180"/>
      <c r="S52" s="27"/>
      <c r="T52" s="180"/>
      <c r="U52" s="194"/>
      <c r="V52" s="418"/>
      <c r="W52" s="419"/>
      <c r="X52" s="414"/>
      <c r="Y52" s="415"/>
      <c r="Z52" s="415"/>
      <c r="AA52" s="415"/>
      <c r="AB52" s="415"/>
      <c r="AC52" s="197"/>
      <c r="AD52" s="194"/>
      <c r="AE52" s="418"/>
      <c r="AF52" s="419"/>
      <c r="AG52" s="414"/>
      <c r="AH52" s="415"/>
      <c r="AI52" s="415"/>
      <c r="AJ52" s="415"/>
      <c r="AK52" s="415"/>
      <c r="AL52" s="418"/>
      <c r="AM52" s="419"/>
      <c r="AN52" s="413"/>
      <c r="AO52" s="413"/>
      <c r="AP52" s="413"/>
      <c r="AQ52" s="413"/>
      <c r="AR52" s="413"/>
      <c r="AS52" s="413"/>
      <c r="AT52" s="413"/>
      <c r="AU52" s="413"/>
      <c r="AV52" s="413"/>
      <c r="AW52" s="245"/>
    </row>
    <row r="53" spans="1:92" ht="14.25" customHeight="1" x14ac:dyDescent="0.15">
      <c r="A53" s="180"/>
      <c r="B53" s="180"/>
      <c r="C53" s="180"/>
      <c r="D53" s="180"/>
      <c r="E53" s="180"/>
      <c r="F53" s="180"/>
      <c r="P53" s="180"/>
      <c r="Q53" s="180"/>
      <c r="R53" s="180"/>
      <c r="S53" s="27"/>
      <c r="T53" s="180"/>
      <c r="U53" s="194"/>
      <c r="V53" s="195"/>
      <c r="W53" s="196"/>
      <c r="X53" s="196"/>
      <c r="Y53" s="196"/>
      <c r="Z53" s="196"/>
      <c r="AA53" s="196"/>
      <c r="AB53" s="196"/>
      <c r="AC53" s="196"/>
      <c r="AD53" s="194"/>
      <c r="AE53" s="194"/>
      <c r="AF53" s="195"/>
      <c r="AG53" s="196"/>
      <c r="AH53" s="196"/>
      <c r="AI53" s="436" t="s">
        <v>188</v>
      </c>
      <c r="AJ53" s="436"/>
      <c r="AK53" s="436"/>
      <c r="AL53" s="436"/>
      <c r="AM53" s="436"/>
      <c r="AN53" s="436"/>
      <c r="AO53" s="436"/>
      <c r="AP53" s="436"/>
      <c r="AQ53" s="436"/>
      <c r="AR53" s="436"/>
      <c r="AS53" s="436"/>
      <c r="AT53" s="436"/>
      <c r="AW53" s="245"/>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row>
    <row r="54" spans="1:92" ht="14.25" customHeight="1" thickBot="1" x14ac:dyDescent="0.2">
      <c r="A54" s="187"/>
      <c r="B54" s="187"/>
      <c r="C54" s="187"/>
      <c r="D54" s="187"/>
      <c r="E54" s="187"/>
      <c r="F54" s="187"/>
      <c r="P54" s="187"/>
      <c r="Q54" s="187"/>
      <c r="R54" s="187"/>
      <c r="S54" s="27"/>
      <c r="T54" s="187"/>
      <c r="U54" s="199"/>
      <c r="V54" s="200"/>
      <c r="W54" s="200"/>
      <c r="X54" s="200"/>
      <c r="Y54" s="200"/>
      <c r="Z54" s="200"/>
      <c r="AA54" s="200"/>
      <c r="AB54" s="200"/>
      <c r="AC54" s="202"/>
      <c r="AD54" s="194"/>
      <c r="AE54" s="194"/>
      <c r="AF54" s="194"/>
      <c r="AG54" s="194"/>
      <c r="AH54" s="194"/>
      <c r="AI54" s="437"/>
      <c r="AJ54" s="437"/>
      <c r="AK54" s="437"/>
      <c r="AL54" s="437"/>
      <c r="AM54" s="437"/>
      <c r="AN54" s="437"/>
      <c r="AO54" s="437"/>
      <c r="AP54" s="437"/>
      <c r="AQ54" s="437"/>
      <c r="AR54" s="437"/>
      <c r="AS54" s="437"/>
      <c r="AT54" s="437"/>
      <c r="AU54" s="194"/>
      <c r="AV54" s="194"/>
      <c r="AW54" s="194"/>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row>
    <row r="55" spans="1:92" ht="14.25" customHeight="1" x14ac:dyDescent="0.15">
      <c r="A55" s="262"/>
      <c r="B55" s="262"/>
      <c r="C55" s="262"/>
      <c r="D55" s="262"/>
      <c r="E55" s="262"/>
      <c r="F55" s="262"/>
      <c r="P55" s="262"/>
      <c r="Q55" s="262"/>
      <c r="R55" s="262"/>
      <c r="S55" s="27"/>
      <c r="T55" s="262"/>
      <c r="U55" s="201"/>
      <c r="V55" s="416"/>
      <c r="W55" s="417"/>
      <c r="X55" s="414" t="s">
        <v>172</v>
      </c>
      <c r="Y55" s="415"/>
      <c r="Z55" s="415"/>
      <c r="AA55" s="415"/>
      <c r="AB55" s="415"/>
      <c r="AC55" s="211"/>
      <c r="AD55" s="194"/>
      <c r="AE55" s="416"/>
      <c r="AF55" s="417"/>
      <c r="AG55" s="434" t="s">
        <v>174</v>
      </c>
      <c r="AH55" s="435"/>
      <c r="AI55" s="438"/>
      <c r="AJ55" s="439"/>
      <c r="AK55" s="439"/>
      <c r="AL55" s="439"/>
      <c r="AM55" s="439"/>
      <c r="AN55" s="439"/>
      <c r="AO55" s="439"/>
      <c r="AP55" s="439"/>
      <c r="AQ55" s="439"/>
      <c r="AR55" s="439"/>
      <c r="AS55" s="439"/>
      <c r="AT55" s="439"/>
      <c r="AU55" s="439"/>
      <c r="AV55" s="439"/>
      <c r="AW55" s="439"/>
      <c r="AX55" s="440"/>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row>
    <row r="56" spans="1:92" ht="14.25" customHeight="1" thickBot="1" x14ac:dyDescent="0.2">
      <c r="A56" s="262"/>
      <c r="B56" s="262"/>
      <c r="C56" s="262"/>
      <c r="D56" s="262"/>
      <c r="E56" s="262"/>
      <c r="F56" s="262"/>
      <c r="P56" s="262"/>
      <c r="Q56" s="262"/>
      <c r="R56" s="262"/>
      <c r="S56" s="27"/>
      <c r="T56" s="262"/>
      <c r="U56" s="201"/>
      <c r="V56" s="418"/>
      <c r="W56" s="419"/>
      <c r="X56" s="414"/>
      <c r="Y56" s="415"/>
      <c r="Z56" s="415"/>
      <c r="AA56" s="415"/>
      <c r="AB56" s="415"/>
      <c r="AC56" s="211"/>
      <c r="AD56" s="194"/>
      <c r="AE56" s="418"/>
      <c r="AF56" s="419"/>
      <c r="AG56" s="434"/>
      <c r="AH56" s="435"/>
      <c r="AI56" s="441"/>
      <c r="AJ56" s="442"/>
      <c r="AK56" s="442"/>
      <c r="AL56" s="442"/>
      <c r="AM56" s="442"/>
      <c r="AN56" s="442"/>
      <c r="AO56" s="442"/>
      <c r="AP56" s="442"/>
      <c r="AQ56" s="442"/>
      <c r="AR56" s="442"/>
      <c r="AS56" s="442"/>
      <c r="AT56" s="442"/>
      <c r="AU56" s="442"/>
      <c r="AV56" s="442"/>
      <c r="AW56" s="442"/>
      <c r="AX56" s="443"/>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row>
    <row r="57" spans="1:92" ht="14.25" customHeight="1" x14ac:dyDescent="0.15">
      <c r="A57" s="187"/>
      <c r="B57" s="187"/>
      <c r="C57" s="187"/>
      <c r="D57" s="187"/>
      <c r="E57" s="187"/>
      <c r="F57" s="187"/>
      <c r="P57" s="187"/>
      <c r="Q57" s="187"/>
      <c r="R57" s="187"/>
      <c r="S57" s="27"/>
      <c r="T57" s="187"/>
      <c r="U57" s="204"/>
      <c r="V57" s="185"/>
      <c r="W57" s="185"/>
      <c r="X57" s="185"/>
      <c r="Y57" s="185"/>
      <c r="Z57" s="11"/>
      <c r="AA57" s="11"/>
      <c r="AB57" s="11"/>
      <c r="AC57" s="205"/>
      <c r="AD57" s="207"/>
      <c r="AE57" s="208"/>
      <c r="AF57" s="208"/>
      <c r="AG57" s="208"/>
      <c r="AH57" s="208"/>
      <c r="AI57" s="208"/>
      <c r="AJ57" s="208"/>
      <c r="AK57" s="209"/>
      <c r="AL57" s="208"/>
      <c r="AM57" s="208"/>
      <c r="AN57" s="208"/>
      <c r="AO57" s="208"/>
      <c r="AP57" s="208"/>
      <c r="AQ57" s="208"/>
      <c r="AR57" s="208"/>
      <c r="AS57" s="208"/>
      <c r="AT57" s="208"/>
      <c r="AU57" s="208"/>
      <c r="AV57" s="208"/>
      <c r="AW57" s="208"/>
      <c r="AX57" s="208"/>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row>
    <row r="58" spans="1:92" ht="6" customHeight="1" x14ac:dyDescent="0.15">
      <c r="A58" s="187"/>
      <c r="B58" s="187"/>
      <c r="C58" s="187"/>
      <c r="D58" s="187"/>
      <c r="E58" s="187"/>
      <c r="F58" s="187"/>
      <c r="P58" s="187"/>
      <c r="Q58" s="187"/>
      <c r="R58" s="187"/>
      <c r="S58" s="27"/>
      <c r="T58" s="187"/>
      <c r="U58" s="206"/>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246"/>
      <c r="AX58" s="210"/>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row>
    <row r="59" spans="1:92" ht="14.25" customHeight="1" x14ac:dyDescent="0.15">
      <c r="A59" s="187"/>
      <c r="B59" s="187"/>
      <c r="C59" s="187"/>
      <c r="D59" s="187"/>
      <c r="E59" s="187"/>
      <c r="F59" s="187"/>
      <c r="P59" s="187"/>
      <c r="Q59" s="187"/>
      <c r="R59" s="187"/>
      <c r="S59" s="27"/>
      <c r="T59" s="187"/>
      <c r="U59" s="409" t="s">
        <v>222</v>
      </c>
      <c r="V59" s="410"/>
      <c r="W59" s="410"/>
      <c r="X59" s="410"/>
      <c r="Y59" s="410"/>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row>
    <row r="60" spans="1:92" ht="14.25" customHeight="1" x14ac:dyDescent="0.15">
      <c r="A60" s="187"/>
      <c r="B60" s="187"/>
      <c r="C60" s="187"/>
      <c r="D60" s="187"/>
      <c r="E60" s="187"/>
      <c r="F60" s="187"/>
      <c r="P60" s="187"/>
      <c r="Q60" s="187"/>
      <c r="R60" s="187"/>
      <c r="S60" s="27"/>
      <c r="T60" s="187"/>
      <c r="U60" s="409"/>
      <c r="V60" s="410"/>
      <c r="W60" s="410"/>
      <c r="X60" s="410"/>
      <c r="Y60" s="410"/>
      <c r="Z60" s="41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row>
    <row r="61" spans="1:92" ht="14.25" customHeight="1" x14ac:dyDescent="0.15">
      <c r="A61" s="187"/>
      <c r="B61" s="187"/>
      <c r="C61" s="187"/>
      <c r="D61" s="187"/>
      <c r="E61" s="187"/>
      <c r="F61" s="187"/>
      <c r="P61" s="187"/>
      <c r="Q61" s="187"/>
      <c r="R61" s="187"/>
      <c r="S61" s="27"/>
      <c r="T61" s="187"/>
      <c r="U61" s="409"/>
      <c r="V61" s="410"/>
      <c r="W61" s="410"/>
      <c r="X61" s="410"/>
      <c r="Y61" s="410"/>
      <c r="Z61" s="410"/>
      <c r="AA61" s="410"/>
      <c r="AB61" s="410"/>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row>
    <row r="62" spans="1:92" ht="14.25" customHeight="1" x14ac:dyDescent="0.15">
      <c r="A62" s="187"/>
      <c r="B62" s="187"/>
      <c r="C62" s="187"/>
      <c r="D62" s="187"/>
      <c r="E62" s="187"/>
      <c r="F62" s="187"/>
      <c r="P62" s="187"/>
      <c r="Q62" s="187"/>
      <c r="R62" s="187"/>
      <c r="S62" s="27"/>
      <c r="T62" s="187"/>
      <c r="U62" s="409"/>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row>
    <row r="63" spans="1:92" ht="14.25" customHeight="1" x14ac:dyDescent="0.15">
      <c r="A63" s="187"/>
      <c r="B63" s="187"/>
      <c r="C63" s="187"/>
      <c r="D63" s="187"/>
      <c r="E63" s="187"/>
      <c r="F63" s="187"/>
      <c r="P63" s="187"/>
      <c r="Q63" s="187"/>
      <c r="R63" s="187"/>
      <c r="S63" s="27"/>
      <c r="T63" s="187"/>
      <c r="U63" s="412"/>
      <c r="V63" s="410"/>
      <c r="W63" s="410"/>
      <c r="X63" s="410"/>
      <c r="Y63" s="410"/>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row>
    <row r="64" spans="1:92" ht="14.25" customHeight="1" x14ac:dyDescent="0.15">
      <c r="A64" s="187"/>
      <c r="B64" s="187"/>
      <c r="C64" s="187"/>
      <c r="D64" s="187"/>
      <c r="E64" s="187"/>
      <c r="F64" s="187"/>
      <c r="P64" s="187"/>
      <c r="Q64" s="187"/>
      <c r="R64" s="187"/>
      <c r="S64" s="27"/>
      <c r="T64" s="187"/>
      <c r="U64" s="412"/>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1"/>
      <c r="BB64" s="14" t="s">
        <v>205</v>
      </c>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row>
    <row r="65" spans="1:92" ht="14.25" customHeight="1" thickBot="1" x14ac:dyDescent="0.2">
      <c r="A65" s="187"/>
      <c r="B65" s="187"/>
      <c r="C65" s="187"/>
      <c r="D65" s="187"/>
      <c r="E65" s="187"/>
      <c r="F65" s="187"/>
      <c r="P65" s="187"/>
      <c r="Q65" s="187"/>
      <c r="R65" s="187"/>
      <c r="S65" s="27"/>
      <c r="T65" s="187"/>
      <c r="U65" s="165"/>
      <c r="V65" s="166"/>
      <c r="W65" s="167"/>
      <c r="X65" s="167"/>
      <c r="Y65" s="167"/>
      <c r="Z65" s="167"/>
      <c r="AA65" s="167"/>
      <c r="AB65" s="167"/>
      <c r="AC65" s="167"/>
      <c r="AD65" s="168"/>
      <c r="AE65" s="168"/>
      <c r="AF65" s="168"/>
      <c r="AG65" s="168"/>
      <c r="AH65" s="168"/>
      <c r="AI65" s="168"/>
      <c r="AJ65" s="168"/>
      <c r="AK65" s="168"/>
      <c r="AL65" s="168"/>
      <c r="AM65" s="168"/>
      <c r="AN65" s="168"/>
      <c r="AO65" s="168"/>
      <c r="AP65" s="168"/>
      <c r="AQ65" s="168"/>
      <c r="AR65" s="168"/>
      <c r="AS65" s="168"/>
      <c r="AT65" s="168"/>
      <c r="AU65" s="168"/>
      <c r="AV65" s="168"/>
      <c r="AW65" s="168"/>
      <c r="AX65" s="169"/>
      <c r="BB65" s="15" t="str">
        <f>IF(V55="✔","✔","")</f>
        <v/>
      </c>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row>
    <row r="66" spans="1:92" s="3" customFormat="1" ht="14.25" customHeight="1" x14ac:dyDescent="0.15">
      <c r="A66" s="16"/>
      <c r="B66" s="16"/>
      <c r="C66" s="16"/>
      <c r="D66" s="16"/>
      <c r="E66" s="16"/>
      <c r="F66" s="16"/>
      <c r="O66" s="2"/>
      <c r="P66" s="16"/>
      <c r="Q66" s="16"/>
      <c r="R66" s="16"/>
      <c r="S66" s="164"/>
      <c r="T66" s="16"/>
      <c r="U66" s="165"/>
      <c r="V66" s="395"/>
      <c r="W66" s="396"/>
      <c r="X66" s="399" t="s">
        <v>209</v>
      </c>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168"/>
      <c r="AW66" s="168"/>
      <c r="AX66" s="169"/>
      <c r="AY66" s="18"/>
      <c r="AZ66" s="18"/>
      <c r="BA66" s="18"/>
      <c r="BB66" s="18"/>
      <c r="BC66" s="18"/>
      <c r="BD66" s="18"/>
      <c r="BE66" s="18"/>
      <c r="BF66" s="18"/>
      <c r="BG66" s="18"/>
    </row>
    <row r="67" spans="1:92" ht="14.25" customHeight="1" thickBot="1" x14ac:dyDescent="0.2">
      <c r="S67" s="27"/>
      <c r="U67" s="165"/>
      <c r="V67" s="397"/>
      <c r="W67" s="398"/>
      <c r="X67" s="401"/>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168"/>
      <c r="AW67" s="168"/>
      <c r="AX67" s="169"/>
    </row>
    <row r="68" spans="1:92" ht="14.25" customHeight="1" x14ac:dyDescent="0.15">
      <c r="S68" s="27"/>
      <c r="U68" s="170"/>
      <c r="V68" s="171"/>
      <c r="W68" s="172"/>
      <c r="X68" s="172"/>
      <c r="Y68" s="172"/>
      <c r="Z68" s="172"/>
      <c r="AA68" s="172"/>
      <c r="AB68" s="172"/>
      <c r="AC68" s="172"/>
      <c r="AD68" s="173"/>
      <c r="AE68" s="173"/>
      <c r="AF68" s="173"/>
      <c r="AG68" s="173"/>
      <c r="AH68" s="173"/>
      <c r="AI68" s="173"/>
      <c r="AJ68" s="173"/>
      <c r="AK68" s="173"/>
      <c r="AL68" s="173"/>
      <c r="AM68" s="173"/>
      <c r="AN68" s="173"/>
      <c r="AO68" s="173"/>
      <c r="AP68" s="173"/>
      <c r="AQ68" s="173"/>
      <c r="AR68" s="173"/>
      <c r="AS68" s="173"/>
      <c r="AT68" s="173"/>
      <c r="AU68" s="173"/>
      <c r="AV68" s="173"/>
      <c r="AW68" s="173"/>
      <c r="AX68" s="174"/>
    </row>
    <row r="69" spans="1:92" ht="14.25" customHeight="1" x14ac:dyDescent="0.15">
      <c r="S69" s="27"/>
    </row>
    <row r="73" spans="1:92" ht="13.5" customHeight="1" x14ac:dyDescent="0.15">
      <c r="C73" s="1"/>
      <c r="D73" s="1"/>
      <c r="E73" s="1"/>
      <c r="F73" s="1"/>
      <c r="O73" s="1"/>
      <c r="P73" s="1"/>
      <c r="Q73" s="1"/>
    </row>
    <row r="74" spans="1:92" ht="13.5" customHeight="1" x14ac:dyDescent="0.15">
      <c r="C74" s="1"/>
      <c r="D74" s="1"/>
      <c r="E74" s="1"/>
      <c r="F74" s="1"/>
      <c r="O74" s="1"/>
      <c r="P74" s="1"/>
      <c r="Q74" s="1"/>
    </row>
    <row r="75" spans="1:92" ht="13.5" customHeight="1" x14ac:dyDescent="0.15">
      <c r="C75" s="1"/>
      <c r="D75" s="1"/>
      <c r="E75" s="1"/>
      <c r="F75" s="1"/>
      <c r="O75" s="1"/>
      <c r="P75" s="1"/>
      <c r="Q75" s="1"/>
    </row>
    <row r="76" spans="1:92" ht="13.5" customHeight="1" x14ac:dyDescent="0.15">
      <c r="C76" s="1"/>
      <c r="D76" s="1"/>
      <c r="E76" s="1"/>
      <c r="F76" s="1"/>
      <c r="O76" s="1"/>
      <c r="P76" s="1"/>
      <c r="Q76" s="1"/>
    </row>
    <row r="77" spans="1:92" ht="13.5" customHeight="1" x14ac:dyDescent="0.15">
      <c r="C77" s="1"/>
      <c r="D77" s="1"/>
      <c r="E77" s="1"/>
      <c r="F77" s="1"/>
      <c r="O77" s="1"/>
      <c r="P77" s="1"/>
      <c r="Q77" s="1"/>
    </row>
    <row r="78" spans="1:92" ht="13.5" customHeight="1" x14ac:dyDescent="0.15">
      <c r="C78" s="1"/>
      <c r="D78" s="1"/>
      <c r="E78" s="1"/>
      <c r="F78" s="1"/>
      <c r="O78" s="1"/>
      <c r="P78" s="1"/>
      <c r="Q78" s="1"/>
    </row>
  </sheetData>
  <sheetProtection password="F983" sheet="1" objects="1" scenarios="1"/>
  <protectedRanges>
    <protectedRange sqref="V51:W52 AE51:AF52 AL51:AM52 AE55:AF56 V55:W56 AI55:AX56 V66:W67" name="範囲9"/>
    <protectedRange sqref="U21:AX23" name="範囲7"/>
    <protectedRange sqref="U21:AX23" name="範囲4"/>
    <protectedRange sqref="AA7:AF8" name="範囲2"/>
    <protectedRange sqref="AA10:AI15 U21 AA32:AI43 V66" name="範囲1"/>
    <protectedRange sqref="V51:V52 AJ55:AW56 AE51:AE52 AL51:AL52 V55:V56 AE55:AE56" name="範囲3"/>
    <protectedRange sqref="AA30:AI31" name="範囲1_1"/>
    <protectedRange sqref="AA7:AH8" name="範囲6"/>
    <protectedRange sqref="AA30:AI43" name="範囲8"/>
  </protectedRanges>
  <mergeCells count="138">
    <mergeCell ref="AJ1:AX1"/>
    <mergeCell ref="CU38:CV39"/>
    <mergeCell ref="CW38:CX39"/>
    <mergeCell ref="CY38:CZ39"/>
    <mergeCell ref="U32:Y33"/>
    <mergeCell ref="U34:Y35"/>
    <mergeCell ref="B5:E6"/>
    <mergeCell ref="B7:E8"/>
    <mergeCell ref="B9:E10"/>
    <mergeCell ref="B11:E12"/>
    <mergeCell ref="B15:E16"/>
    <mergeCell ref="B17:E18"/>
    <mergeCell ref="B19:E20"/>
    <mergeCell ref="B21:E22"/>
    <mergeCell ref="G21:P22"/>
    <mergeCell ref="S22:S23"/>
    <mergeCell ref="C27:F30"/>
    <mergeCell ref="G27:P30"/>
    <mergeCell ref="S27:S30"/>
    <mergeCell ref="G15:P16"/>
    <mergeCell ref="S15:S17"/>
    <mergeCell ref="G19:P20"/>
    <mergeCell ref="CU12:CV13"/>
    <mergeCell ref="CW12:CX13"/>
    <mergeCell ref="DC10:DD11"/>
    <mergeCell ref="DE10:DE11"/>
    <mergeCell ref="S20:S21"/>
    <mergeCell ref="CU14:CV15"/>
    <mergeCell ref="BF12:BJ14"/>
    <mergeCell ref="BK12:BW14"/>
    <mergeCell ref="BF15:BJ17"/>
    <mergeCell ref="BK15:BW17"/>
    <mergeCell ref="BF18:BJ20"/>
    <mergeCell ref="BK18:BW20"/>
    <mergeCell ref="DC12:DD13"/>
    <mergeCell ref="DE12:DE13"/>
    <mergeCell ref="DC14:DD15"/>
    <mergeCell ref="BA18:BB19"/>
    <mergeCell ref="BD12:BE15"/>
    <mergeCell ref="BA12:BC13"/>
    <mergeCell ref="BA14:BC15"/>
    <mergeCell ref="DE16:DE17"/>
    <mergeCell ref="CW14:CX15"/>
    <mergeCell ref="CY14:CZ15"/>
    <mergeCell ref="DE14:DE15"/>
    <mergeCell ref="CA12:CE14"/>
    <mergeCell ref="CF12:CR14"/>
    <mergeCell ref="CA15:CE17"/>
    <mergeCell ref="AJ34:AJ35"/>
    <mergeCell ref="AV5:AX6"/>
    <mergeCell ref="AY5:AY6"/>
    <mergeCell ref="U16:AX19"/>
    <mergeCell ref="AG51:AK52"/>
    <mergeCell ref="G5:P6"/>
    <mergeCell ref="S5:S6"/>
    <mergeCell ref="X51:AB52"/>
    <mergeCell ref="AE51:AF52"/>
    <mergeCell ref="AY42:AZ43"/>
    <mergeCell ref="AY44:AZ45"/>
    <mergeCell ref="AK36:AN43"/>
    <mergeCell ref="AO36:AX43"/>
    <mergeCell ref="AJ10:AM14"/>
    <mergeCell ref="AN10:AX14"/>
    <mergeCell ref="G11:P12"/>
    <mergeCell ref="S11:S12"/>
    <mergeCell ref="U40:Y41"/>
    <mergeCell ref="S13:S14"/>
    <mergeCell ref="G9:P10"/>
    <mergeCell ref="S9:S10"/>
    <mergeCell ref="Q5:Q22"/>
    <mergeCell ref="AA5:AH6"/>
    <mergeCell ref="U7:Y8"/>
    <mergeCell ref="CY12:CZ13"/>
    <mergeCell ref="G7:P8"/>
    <mergeCell ref="S7:S8"/>
    <mergeCell ref="AA7:AH8"/>
    <mergeCell ref="B2:R3"/>
    <mergeCell ref="CY5:CZ6"/>
    <mergeCell ref="BL5:BL6"/>
    <mergeCell ref="CU5:CV6"/>
    <mergeCell ref="CW5:CX6"/>
    <mergeCell ref="U2:AX3"/>
    <mergeCell ref="BL7:BL8"/>
    <mergeCell ref="BA5:BC6"/>
    <mergeCell ref="AL7:AO8"/>
    <mergeCell ref="AP7:AU8"/>
    <mergeCell ref="B13:F14"/>
    <mergeCell ref="U5:Y6"/>
    <mergeCell ref="AI5:AI6"/>
    <mergeCell ref="AJ7:AK8"/>
    <mergeCell ref="G17:P18"/>
    <mergeCell ref="S18:S19"/>
    <mergeCell ref="G13:P14"/>
    <mergeCell ref="V51:W52"/>
    <mergeCell ref="AE55:AF56"/>
    <mergeCell ref="AL51:AM52"/>
    <mergeCell ref="AG55:AH56"/>
    <mergeCell ref="AI53:AT54"/>
    <mergeCell ref="AI55:AX56"/>
    <mergeCell ref="U38:Y39"/>
    <mergeCell ref="AA38:AI39"/>
    <mergeCell ref="AA40:AI41"/>
    <mergeCell ref="AJ36:AJ37"/>
    <mergeCell ref="AA32:AI33"/>
    <mergeCell ref="U21:AX23"/>
    <mergeCell ref="U36:Y37"/>
    <mergeCell ref="AA36:AI37"/>
    <mergeCell ref="AJ32:AJ33"/>
    <mergeCell ref="AJ30:AJ31"/>
    <mergeCell ref="AJ38:AJ39"/>
    <mergeCell ref="AJ40:AJ41"/>
    <mergeCell ref="AA30:AI31"/>
    <mergeCell ref="AA34:AI35"/>
    <mergeCell ref="U30:Y31"/>
    <mergeCell ref="V66:W67"/>
    <mergeCell ref="X66:AU67"/>
    <mergeCell ref="CF15:CR17"/>
    <mergeCell ref="CB38:CF40"/>
    <mergeCell ref="CG38:CS40"/>
    <mergeCell ref="CB41:CF43"/>
    <mergeCell ref="CG41:CS43"/>
    <mergeCell ref="BK21:BW23"/>
    <mergeCell ref="BF24:BJ29"/>
    <mergeCell ref="BK24:BW29"/>
    <mergeCell ref="BF30:BJ31"/>
    <mergeCell ref="BK30:BW31"/>
    <mergeCell ref="BF21:BJ23"/>
    <mergeCell ref="AJ42:AJ43"/>
    <mergeCell ref="U45:AX49"/>
    <mergeCell ref="U59:AX64"/>
    <mergeCell ref="AN50:AV52"/>
    <mergeCell ref="AY38:AZ39"/>
    <mergeCell ref="X55:AB56"/>
    <mergeCell ref="V55:W56"/>
    <mergeCell ref="U42:Y43"/>
    <mergeCell ref="AA42:AI43"/>
    <mergeCell ref="U25:AX28"/>
    <mergeCell ref="AY40:AZ41"/>
  </mergeCells>
  <phoneticPr fontId="7"/>
  <conditionalFormatting sqref="AO36:AX43">
    <cfRule type="expression" dxfId="87" priority="8">
      <formula>$AO$36=$CG$41</formula>
    </cfRule>
    <cfRule type="expression" dxfId="86" priority="9">
      <formula>$AO$36=$CG$38</formula>
    </cfRule>
  </conditionalFormatting>
  <conditionalFormatting sqref="T24:T28 T12:T17 T8:T9">
    <cfRule type="expression" dxfId="85" priority="932">
      <formula>$AA$5="辞退（短縮卒業・修了）"</formula>
    </cfRule>
  </conditionalFormatting>
  <conditionalFormatting sqref="T11:T15">
    <cfRule type="expression" dxfId="84" priority="936">
      <formula>$AA$5="辞退（短縮卒業・修了）"</formula>
    </cfRule>
  </conditionalFormatting>
  <conditionalFormatting sqref="AN10:AX14">
    <cfRule type="expression" dxfId="83" priority="1">
      <formula>$AA$7=""</formula>
    </cfRule>
    <cfRule type="expression" dxfId="82" priority="2">
      <formula>$AA$7&lt;&gt;""</formula>
    </cfRule>
  </conditionalFormatting>
  <dataValidations count="10">
    <dataValidation allowBlank="1" showInputMessage="1" showErrorMessage="1" error="西暦YYYY/MM/DDの形式で入力してください。" sqref="CU38:CZ39 AP7:AU8 AT15:AX15 AY12:AZ16 CU5:CZ6 CU12:CZ15" xr:uid="{00000000-0002-0000-0100-000000000000}"/>
    <dataValidation type="whole" allowBlank="1" showInputMessage="1" showErrorMessage="1" errorTitle="学校番号エラー" error="6桁の学校番号を入力してください。" sqref="AA40:AI41" xr:uid="{00000000-0002-0000-0100-000001000000}">
      <formula1>100000</formula1>
      <formula2>999999</formula2>
    </dataValidation>
    <dataValidation type="textLength" allowBlank="1" showInputMessage="1" showErrorMessage="1" sqref="AI55:AX56" xr:uid="{00000000-0002-0000-0100-000002000000}">
      <formula1>0</formula1>
      <formula2>50</formula2>
    </dataValidation>
    <dataValidation type="date" allowBlank="1" showInputMessage="1" showErrorMessage="1" errorTitle="学校証明日エラー" error="西暦YYYY/MM/DDの形式で入力してください。" sqref="AA30:AI31" xr:uid="{00000000-0002-0000-0100-000003000000}">
      <formula1>1</formula1>
      <formula2>219148</formula2>
    </dataValidation>
    <dataValidation type="list" allowBlank="1" showInputMessage="1" showErrorMessage="1" sqref="V51:W52" xr:uid="{00000000-0002-0000-0100-000004000000}">
      <formula1>$BB$51:$BB$52</formula1>
    </dataValidation>
    <dataValidation type="list" allowBlank="1" showInputMessage="1" showErrorMessage="1" sqref="V55:W56" xr:uid="{00000000-0002-0000-0100-000005000000}">
      <formula1>$BD$51:$BD$52</formula1>
    </dataValidation>
    <dataValidation type="date" allowBlank="1" showInputMessage="1" showErrorMessage="1" errorTitle="卒業日エラー" error="西暦YYYY/MM/DDの形式で入力してください。" sqref="AA7:AH8" xr:uid="{00000000-0002-0000-0100-000006000000}">
      <formula1>367</formula1>
      <formula2>110305</formula2>
    </dataValidation>
    <dataValidation type="list" allowBlank="1" showInputMessage="1" showErrorMessage="1" sqref="V66:W67" xr:uid="{00000000-0002-0000-0100-000007000000}">
      <formula1>$BB$65:$BB$66</formula1>
    </dataValidation>
    <dataValidation type="list" allowBlank="1" showInputMessage="1" showErrorMessage="1" sqref="AE51:AF52 AE55:AF56 AL51:AM52" xr:uid="{00000000-0002-0000-0100-000008000000}">
      <formula1>$BF$51:$BF$52</formula1>
    </dataValidation>
    <dataValidation type="textLength" allowBlank="1" showInputMessage="1" showErrorMessage="1" error="全角８０文字以内で入力してください。" sqref="U21:AX23" xr:uid="{00000000-0002-0000-0100-000009000000}">
      <formula1>0</formula1>
      <formula2>80</formula2>
    </dataValidation>
  </dataValidations>
  <printOptions horizontalCentered="1" verticalCentered="1"/>
  <pageMargins left="0.39370078740157483" right="0" top="0" bottom="0"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FD90"/>
  <sheetViews>
    <sheetView showGridLines="0" view="pageBreakPreview" zoomScale="70" zoomScaleNormal="160" zoomScaleSheetLayoutView="70" workbookViewId="0">
      <selection activeCell="H9" sqref="H9:L10"/>
    </sheetView>
  </sheetViews>
  <sheetFormatPr defaultColWidth="2.25" defaultRowHeight="13.5" customHeight="1" x14ac:dyDescent="0.15"/>
  <cols>
    <col min="1" max="1" width="3.125" style="291" customWidth="1"/>
    <col min="2" max="2" width="5.625" style="291" customWidth="1"/>
    <col min="3" max="5" width="3.125" style="291" customWidth="1"/>
    <col min="6" max="13" width="3.125" style="1" customWidth="1"/>
    <col min="14" max="14" width="3.125" style="11" customWidth="1"/>
    <col min="15" max="17" width="3.125" style="291" customWidth="1"/>
    <col min="18" max="18" width="5.625" style="291" customWidth="1"/>
    <col min="19" max="20" width="3.125" style="291" customWidth="1"/>
    <col min="21" max="27" width="3.125" style="1" customWidth="1"/>
    <col min="28" max="50" width="3.125" style="15" customWidth="1"/>
    <col min="51" max="52" width="2.25" style="1"/>
    <col min="53" max="83" width="2.25" style="1" hidden="1" customWidth="1"/>
    <col min="84" max="84" width="3" style="1" hidden="1" customWidth="1"/>
    <col min="85" max="85" width="2.25" style="1" hidden="1" customWidth="1"/>
    <col min="86" max="90" width="10.625" style="1" hidden="1" customWidth="1"/>
    <col min="91" max="91" width="2.25" style="1" hidden="1" customWidth="1"/>
    <col min="92" max="127" width="2.25" style="1" customWidth="1"/>
    <col min="128" max="16384" width="2.25" style="1"/>
  </cols>
  <sheetData>
    <row r="1" spans="1:90" ht="14.25" customHeight="1" x14ac:dyDescent="0.15">
      <c r="A1" s="16"/>
      <c r="B1" s="605"/>
      <c r="R1" s="605"/>
      <c r="S1" s="19"/>
      <c r="T1" s="755" t="s">
        <v>245</v>
      </c>
      <c r="U1" s="755"/>
      <c r="V1" s="755"/>
      <c r="W1" s="755"/>
      <c r="X1" s="755"/>
      <c r="Y1" s="755"/>
      <c r="Z1" s="755"/>
      <c r="AA1" s="755"/>
      <c r="AB1" s="755"/>
      <c r="AC1" s="755"/>
      <c r="AD1" s="755"/>
      <c r="AE1" s="755"/>
      <c r="AF1" s="755"/>
      <c r="AG1" s="755"/>
      <c r="AH1" s="755"/>
      <c r="AI1" s="756"/>
      <c r="AJ1" s="749" t="s">
        <v>189</v>
      </c>
      <c r="AK1" s="750"/>
      <c r="AL1" s="750"/>
      <c r="AM1" s="750"/>
      <c r="AN1" s="750"/>
      <c r="AO1" s="750"/>
      <c r="AP1" s="750"/>
      <c r="AQ1" s="750"/>
      <c r="AR1" s="750"/>
      <c r="AS1" s="750"/>
      <c r="AT1" s="750"/>
      <c r="AU1" s="750"/>
      <c r="AV1" s="750"/>
      <c r="AW1" s="750"/>
      <c r="AX1" s="750"/>
      <c r="AY1" s="751"/>
    </row>
    <row r="2" spans="1:90" ht="14.25" customHeight="1" thickBot="1" x14ac:dyDescent="0.2">
      <c r="A2" s="16"/>
      <c r="B2" s="605"/>
      <c r="C2" s="640" t="s">
        <v>234</v>
      </c>
      <c r="D2" s="640"/>
      <c r="E2" s="640"/>
      <c r="F2" s="640"/>
      <c r="G2" s="640"/>
      <c r="H2" s="640"/>
      <c r="I2" s="640"/>
      <c r="J2" s="640"/>
      <c r="K2" s="640"/>
      <c r="L2" s="640"/>
      <c r="M2" s="640"/>
      <c r="N2" s="640"/>
      <c r="O2" s="640"/>
      <c r="P2" s="640"/>
      <c r="Q2" s="640"/>
      <c r="R2" s="605"/>
      <c r="S2" s="19"/>
      <c r="T2" s="755"/>
      <c r="U2" s="755"/>
      <c r="V2" s="755"/>
      <c r="W2" s="755"/>
      <c r="X2" s="755"/>
      <c r="Y2" s="755"/>
      <c r="Z2" s="755"/>
      <c r="AA2" s="755"/>
      <c r="AB2" s="755"/>
      <c r="AC2" s="755"/>
      <c r="AD2" s="755"/>
      <c r="AE2" s="755"/>
      <c r="AF2" s="755"/>
      <c r="AG2" s="755"/>
      <c r="AH2" s="755"/>
      <c r="AI2" s="756"/>
      <c r="AJ2" s="752"/>
      <c r="AK2" s="753"/>
      <c r="AL2" s="753"/>
      <c r="AM2" s="753"/>
      <c r="AN2" s="753"/>
      <c r="AO2" s="753"/>
      <c r="AP2" s="753"/>
      <c r="AQ2" s="753"/>
      <c r="AR2" s="753"/>
      <c r="AS2" s="753"/>
      <c r="AT2" s="753"/>
      <c r="AU2" s="753"/>
      <c r="AV2" s="753"/>
      <c r="AW2" s="753"/>
      <c r="AX2" s="753"/>
      <c r="AY2" s="754"/>
    </row>
    <row r="3" spans="1:90" ht="14.25" customHeight="1" x14ac:dyDescent="0.15">
      <c r="A3" s="16"/>
      <c r="B3" s="605"/>
      <c r="C3" s="640"/>
      <c r="D3" s="640"/>
      <c r="E3" s="640"/>
      <c r="F3" s="640"/>
      <c r="G3" s="640"/>
      <c r="H3" s="640"/>
      <c r="I3" s="640"/>
      <c r="J3" s="640"/>
      <c r="K3" s="640"/>
      <c r="L3" s="640"/>
      <c r="M3" s="640"/>
      <c r="N3" s="640"/>
      <c r="O3" s="640"/>
      <c r="P3" s="640"/>
      <c r="Q3" s="640"/>
      <c r="R3" s="605"/>
      <c r="S3" s="19"/>
      <c r="T3" s="19"/>
      <c r="U3" s="2"/>
      <c r="V3" s="2"/>
      <c r="W3" s="2"/>
      <c r="X3" s="2"/>
      <c r="Y3" s="2"/>
      <c r="Z3" s="2"/>
      <c r="AA3" s="2"/>
      <c r="AB3" s="20"/>
      <c r="AC3" s="20"/>
      <c r="AD3" s="20"/>
      <c r="AE3" s="20"/>
      <c r="AF3" s="20"/>
      <c r="AG3" s="20"/>
      <c r="AH3" s="20"/>
      <c r="AI3" s="20"/>
      <c r="AJ3" s="20"/>
      <c r="AK3" s="20"/>
      <c r="AL3" s="20"/>
      <c r="AM3" s="20"/>
      <c r="AN3" s="20"/>
      <c r="AO3" s="20"/>
      <c r="AP3" s="20"/>
      <c r="AQ3" s="20"/>
      <c r="AR3" s="20"/>
      <c r="AS3" s="20"/>
      <c r="AT3" s="20"/>
      <c r="AU3" s="20"/>
      <c r="AV3" s="20"/>
      <c r="AW3" s="20"/>
      <c r="AX3" s="20"/>
    </row>
    <row r="4" spans="1:90" ht="14.25" customHeight="1" x14ac:dyDescent="0.15">
      <c r="A4" s="16"/>
      <c r="B4" s="605"/>
      <c r="C4" s="640"/>
      <c r="D4" s="640"/>
      <c r="E4" s="640"/>
      <c r="F4" s="640"/>
      <c r="G4" s="640"/>
      <c r="H4" s="640"/>
      <c r="I4" s="640"/>
      <c r="J4" s="640"/>
      <c r="K4" s="640"/>
      <c r="L4" s="640"/>
      <c r="M4" s="640"/>
      <c r="N4" s="640"/>
      <c r="O4" s="640"/>
      <c r="P4" s="640"/>
      <c r="Q4" s="640"/>
      <c r="R4" s="605"/>
      <c r="S4" s="19"/>
      <c r="T4" s="19"/>
      <c r="U4" s="2"/>
      <c r="V4" s="2"/>
      <c r="W4" s="2"/>
      <c r="X4" s="2"/>
      <c r="Y4" s="2"/>
      <c r="Z4" s="2"/>
      <c r="AA4" s="2"/>
      <c r="AB4" s="20"/>
      <c r="AC4" s="20"/>
      <c r="AD4" s="20"/>
      <c r="AE4" s="20"/>
      <c r="AF4" s="20"/>
      <c r="AG4" s="20"/>
      <c r="AH4" s="20"/>
      <c r="AI4" s="20"/>
      <c r="AJ4" s="20"/>
      <c r="AK4" s="20"/>
      <c r="AL4" s="20"/>
      <c r="AM4" s="20"/>
      <c r="AN4" s="20"/>
      <c r="AO4" s="20"/>
      <c r="AP4" s="20"/>
      <c r="AQ4" s="20"/>
      <c r="AR4" s="20"/>
      <c r="AS4" s="20"/>
      <c r="AT4" s="20"/>
      <c r="AU4" s="20"/>
      <c r="AV4" s="20"/>
      <c r="AW4" s="20"/>
      <c r="AX4" s="20"/>
    </row>
    <row r="5" spans="1:90" ht="14.25" customHeight="1" thickBot="1" x14ac:dyDescent="0.2">
      <c r="A5" s="16"/>
      <c r="B5" s="605"/>
      <c r="C5" s="2"/>
      <c r="D5" s="2"/>
      <c r="E5" s="2"/>
      <c r="F5" s="2"/>
      <c r="G5" s="2"/>
      <c r="H5" s="2"/>
      <c r="I5" s="2"/>
      <c r="J5" s="2"/>
      <c r="K5" s="2"/>
      <c r="L5" s="2"/>
      <c r="M5" s="2"/>
      <c r="N5" s="2"/>
      <c r="O5" s="2"/>
      <c r="P5" s="2"/>
      <c r="Q5" s="19"/>
      <c r="R5" s="605"/>
      <c r="S5" s="19"/>
      <c r="T5" s="19"/>
      <c r="U5" s="2"/>
      <c r="V5" s="2"/>
      <c r="W5" s="2"/>
      <c r="X5" s="2"/>
    </row>
    <row r="6" spans="1:90" s="3" customFormat="1" ht="24.95" customHeight="1" x14ac:dyDescent="0.15">
      <c r="A6" s="16"/>
      <c r="B6" s="605"/>
      <c r="C6" s="342" t="s">
        <v>167</v>
      </c>
      <c r="D6" s="343"/>
      <c r="E6" s="343"/>
      <c r="F6" s="343"/>
      <c r="G6" s="343"/>
      <c r="H6" s="343"/>
      <c r="I6" s="343"/>
      <c r="J6" s="343"/>
      <c r="K6" s="343"/>
      <c r="L6" s="343"/>
      <c r="M6" s="343"/>
      <c r="N6" s="343"/>
      <c r="O6" s="343"/>
      <c r="P6" s="343"/>
      <c r="Q6" s="343"/>
      <c r="R6" s="605"/>
      <c r="T6" s="34"/>
      <c r="U6" s="34"/>
      <c r="V6" s="34"/>
      <c r="W6" s="34"/>
      <c r="Y6" s="375" t="s">
        <v>157</v>
      </c>
      <c r="Z6" s="500"/>
      <c r="AA6" s="500"/>
      <c r="AB6" s="500"/>
      <c r="AC6" s="739" t="str">
        <f>IF(BG56=0,BP76,IF(BG56=1,BP81,BP86))</f>
        <v>エラー：未入力箇所があります。色付き（薄い黄色）のセルを順番通りに入力してください。入力が完了すると、該当学生の総合認定のセルに色（濃い黄色）がつきます。</v>
      </c>
      <c r="AD6" s="740"/>
      <c r="AE6" s="740"/>
      <c r="AF6" s="740"/>
      <c r="AG6" s="740"/>
      <c r="AH6" s="740"/>
      <c r="AI6" s="740"/>
      <c r="AJ6" s="740"/>
      <c r="AK6" s="740"/>
      <c r="AL6" s="740"/>
      <c r="AM6" s="740"/>
      <c r="AN6" s="740"/>
      <c r="AO6" s="740"/>
      <c r="AP6" s="740"/>
      <c r="AQ6" s="740"/>
      <c r="AR6" s="740"/>
      <c r="AS6" s="740"/>
      <c r="AT6" s="740"/>
      <c r="AU6" s="740"/>
      <c r="AV6" s="740"/>
      <c r="AW6" s="740"/>
      <c r="AX6" s="740"/>
      <c r="AY6" s="741"/>
    </row>
    <row r="7" spans="1:90" s="3" customFormat="1" ht="24.95" customHeight="1" x14ac:dyDescent="0.15">
      <c r="A7" s="16"/>
      <c r="B7" s="605"/>
      <c r="C7" s="343"/>
      <c r="D7" s="343"/>
      <c r="E7" s="343"/>
      <c r="F7" s="343"/>
      <c r="G7" s="343"/>
      <c r="H7" s="343"/>
      <c r="I7" s="343"/>
      <c r="J7" s="343"/>
      <c r="K7" s="343"/>
      <c r="L7" s="343"/>
      <c r="M7" s="343"/>
      <c r="N7" s="343"/>
      <c r="O7" s="343"/>
      <c r="P7" s="343"/>
      <c r="Q7" s="343"/>
      <c r="R7" s="605"/>
      <c r="T7" s="34"/>
      <c r="U7" s="34"/>
      <c r="V7" s="34"/>
      <c r="W7" s="34"/>
      <c r="Y7" s="377"/>
      <c r="Z7" s="331"/>
      <c r="AA7" s="331"/>
      <c r="AB7" s="331"/>
      <c r="AC7" s="742"/>
      <c r="AD7" s="330"/>
      <c r="AE7" s="330"/>
      <c r="AF7" s="330"/>
      <c r="AG7" s="330"/>
      <c r="AH7" s="330"/>
      <c r="AI7" s="330"/>
      <c r="AJ7" s="330"/>
      <c r="AK7" s="330"/>
      <c r="AL7" s="330"/>
      <c r="AM7" s="330"/>
      <c r="AN7" s="330"/>
      <c r="AO7" s="330"/>
      <c r="AP7" s="330"/>
      <c r="AQ7" s="330"/>
      <c r="AR7" s="330"/>
      <c r="AS7" s="330"/>
      <c r="AT7" s="330"/>
      <c r="AU7" s="330"/>
      <c r="AV7" s="330"/>
      <c r="AW7" s="330"/>
      <c r="AX7" s="330"/>
      <c r="AY7" s="743"/>
    </row>
    <row r="8" spans="1:90" s="3" customFormat="1" ht="14.25" customHeight="1" x14ac:dyDescent="0.15">
      <c r="A8" s="16"/>
      <c r="B8" s="605"/>
      <c r="C8" s="291"/>
      <c r="D8" s="291"/>
      <c r="E8" s="291"/>
      <c r="F8" s="291"/>
      <c r="G8" s="291"/>
      <c r="H8" s="1"/>
      <c r="I8" s="1"/>
      <c r="J8" s="1"/>
      <c r="K8" s="1"/>
      <c r="L8" s="1"/>
      <c r="M8" s="20"/>
      <c r="N8" s="20"/>
      <c r="O8" s="20"/>
      <c r="P8" s="73"/>
      <c r="Q8" s="291"/>
      <c r="R8" s="605"/>
      <c r="T8" s="34"/>
      <c r="U8" s="34"/>
      <c r="V8" s="34"/>
      <c r="W8" s="34"/>
      <c r="Y8" s="377"/>
      <c r="Z8" s="331"/>
      <c r="AA8" s="331"/>
      <c r="AB8" s="331"/>
      <c r="AC8" s="742"/>
      <c r="AD8" s="330"/>
      <c r="AE8" s="330"/>
      <c r="AF8" s="330"/>
      <c r="AG8" s="330"/>
      <c r="AH8" s="330"/>
      <c r="AI8" s="330"/>
      <c r="AJ8" s="330"/>
      <c r="AK8" s="330"/>
      <c r="AL8" s="330"/>
      <c r="AM8" s="330"/>
      <c r="AN8" s="330"/>
      <c r="AO8" s="330"/>
      <c r="AP8" s="330"/>
      <c r="AQ8" s="330"/>
      <c r="AR8" s="330"/>
      <c r="AS8" s="330"/>
      <c r="AT8" s="330"/>
      <c r="AU8" s="330"/>
      <c r="AV8" s="330"/>
      <c r="AW8" s="330"/>
      <c r="AX8" s="330"/>
      <c r="AY8" s="743"/>
      <c r="BO8" s="3" t="s">
        <v>226</v>
      </c>
    </row>
    <row r="9" spans="1:90" s="3" customFormat="1" ht="14.25" customHeight="1" x14ac:dyDescent="0.15">
      <c r="A9" s="16"/>
      <c r="B9" s="605"/>
      <c r="C9" s="747" t="s">
        <v>37</v>
      </c>
      <c r="D9" s="747"/>
      <c r="E9" s="747"/>
      <c r="F9" s="747"/>
      <c r="G9" s="747"/>
      <c r="H9" s="748"/>
      <c r="I9" s="748"/>
      <c r="J9" s="748"/>
      <c r="K9" s="748"/>
      <c r="L9" s="748"/>
      <c r="M9" s="737"/>
      <c r="N9" s="738" t="s">
        <v>168</v>
      </c>
      <c r="O9" s="738"/>
      <c r="P9" s="738"/>
      <c r="Q9" s="303"/>
      <c r="R9" s="605"/>
      <c r="T9" s="34"/>
      <c r="U9" s="34"/>
      <c r="V9" s="34"/>
      <c r="W9" s="34"/>
      <c r="Y9" s="377"/>
      <c r="Z9" s="331"/>
      <c r="AA9" s="331"/>
      <c r="AB9" s="331"/>
      <c r="AC9" s="742"/>
      <c r="AD9" s="330"/>
      <c r="AE9" s="330"/>
      <c r="AF9" s="330"/>
      <c r="AG9" s="330"/>
      <c r="AH9" s="330"/>
      <c r="AI9" s="330"/>
      <c r="AJ9" s="330"/>
      <c r="AK9" s="330"/>
      <c r="AL9" s="330"/>
      <c r="AM9" s="330"/>
      <c r="AN9" s="330"/>
      <c r="AO9" s="330"/>
      <c r="AP9" s="330"/>
      <c r="AQ9" s="330"/>
      <c r="AR9" s="330"/>
      <c r="AS9" s="330"/>
      <c r="AT9" s="330"/>
      <c r="AU9" s="330"/>
      <c r="AV9" s="330"/>
      <c r="AW9" s="330"/>
      <c r="AX9" s="330"/>
      <c r="AY9" s="743"/>
      <c r="BI9" s="3" t="s">
        <v>54</v>
      </c>
      <c r="BO9" s="3" t="str">
        <f>BI9</f>
        <v>継続</v>
      </c>
    </row>
    <row r="10" spans="1:90" s="3" customFormat="1" ht="14.25" customHeight="1" thickBot="1" x14ac:dyDescent="0.2">
      <c r="A10" s="16"/>
      <c r="B10" s="605"/>
      <c r="C10" s="747"/>
      <c r="D10" s="747"/>
      <c r="E10" s="747"/>
      <c r="F10" s="747"/>
      <c r="G10" s="747"/>
      <c r="H10" s="748"/>
      <c r="I10" s="748"/>
      <c r="J10" s="748"/>
      <c r="K10" s="748"/>
      <c r="L10" s="748"/>
      <c r="M10" s="737"/>
      <c r="N10" s="738"/>
      <c r="O10" s="738"/>
      <c r="P10" s="738"/>
      <c r="Q10" s="303"/>
      <c r="R10" s="605"/>
      <c r="T10" s="34"/>
      <c r="U10" s="34"/>
      <c r="V10" s="34"/>
      <c r="W10" s="34"/>
      <c r="Y10" s="501"/>
      <c r="Z10" s="502"/>
      <c r="AA10" s="502"/>
      <c r="AB10" s="502"/>
      <c r="AC10" s="744"/>
      <c r="AD10" s="745"/>
      <c r="AE10" s="745"/>
      <c r="AF10" s="745"/>
      <c r="AG10" s="745"/>
      <c r="AH10" s="745"/>
      <c r="AI10" s="745"/>
      <c r="AJ10" s="745"/>
      <c r="AK10" s="745"/>
      <c r="AL10" s="745"/>
      <c r="AM10" s="745"/>
      <c r="AN10" s="745"/>
      <c r="AO10" s="745"/>
      <c r="AP10" s="745"/>
      <c r="AQ10" s="745"/>
      <c r="AR10" s="745"/>
      <c r="AS10" s="745"/>
      <c r="AT10" s="745"/>
      <c r="AU10" s="745"/>
      <c r="AV10" s="745"/>
      <c r="AW10" s="745"/>
      <c r="AX10" s="745"/>
      <c r="AY10" s="746"/>
      <c r="BI10" s="3" t="s">
        <v>92</v>
      </c>
      <c r="BO10" s="3" t="str">
        <f>IF(OR(H9="警告",H9="停止"),"",BI10)</f>
        <v>警告</v>
      </c>
    </row>
    <row r="11" spans="1:90" s="3" customFormat="1" ht="14.25" customHeight="1" x14ac:dyDescent="0.15">
      <c r="A11" s="16"/>
      <c r="B11" s="605"/>
      <c r="C11" s="44"/>
      <c r="D11" s="44"/>
      <c r="E11" s="44"/>
      <c r="F11" s="44"/>
      <c r="G11" s="44"/>
      <c r="H11" s="44"/>
      <c r="I11" s="44"/>
      <c r="J11" s="44"/>
      <c r="K11" s="44"/>
      <c r="L11" s="44"/>
      <c r="M11" s="44"/>
      <c r="N11" s="73"/>
      <c r="O11" s="20"/>
      <c r="P11" s="20"/>
      <c r="R11" s="605"/>
      <c r="T11" s="34"/>
      <c r="U11" s="34"/>
      <c r="V11" s="34"/>
      <c r="W11" s="34"/>
      <c r="Y11" s="375" t="s">
        <v>112</v>
      </c>
      <c r="Z11" s="376"/>
      <c r="AA11" s="376"/>
      <c r="AB11" s="376"/>
      <c r="AC11" s="739" t="str">
        <f>IF(BG51=0,"未入力箇所があります。","該当奨学生の総合認定は「"&amp;CLEAN(VLOOKUP(1,BG16:CG50,5,FALSE)&amp;"」です。"))</f>
        <v>未入力箇所があります。</v>
      </c>
      <c r="AD11" s="740"/>
      <c r="AE11" s="740"/>
      <c r="AF11" s="740"/>
      <c r="AG11" s="740"/>
      <c r="AH11" s="740"/>
      <c r="AI11" s="740"/>
      <c r="AJ11" s="740"/>
      <c r="AK11" s="740"/>
      <c r="AL11" s="740"/>
      <c r="AM11" s="740"/>
      <c r="AN11" s="740"/>
      <c r="AO11" s="740"/>
      <c r="AP11" s="740"/>
      <c r="AQ11" s="740"/>
      <c r="AR11" s="740"/>
      <c r="AS11" s="740"/>
      <c r="AT11" s="740"/>
      <c r="AU11" s="740"/>
      <c r="AV11" s="740"/>
      <c r="AW11" s="740"/>
      <c r="AX11" s="740"/>
      <c r="AY11" s="741"/>
      <c r="BG11" s="3" t="s">
        <v>54</v>
      </c>
      <c r="BI11" s="3" t="s">
        <v>81</v>
      </c>
      <c r="BO11" s="3" t="str">
        <f>IF(OR(H9="継続",H9="停止"),"",BI11)</f>
        <v>停止</v>
      </c>
    </row>
    <row r="12" spans="1:90" s="3" customFormat="1" ht="14.25" customHeight="1" x14ac:dyDescent="0.15">
      <c r="A12" s="16"/>
      <c r="B12" s="605"/>
      <c r="C12" s="760" t="s">
        <v>83</v>
      </c>
      <c r="D12" s="760"/>
      <c r="E12" s="760"/>
      <c r="F12" s="760"/>
      <c r="G12" s="760"/>
      <c r="H12" s="760"/>
      <c r="I12" s="760"/>
      <c r="J12" s="760"/>
      <c r="K12" s="760"/>
      <c r="L12" s="760"/>
      <c r="M12" s="44"/>
      <c r="N12" s="73"/>
      <c r="O12" s="16"/>
      <c r="R12" s="605"/>
      <c r="T12" s="34"/>
      <c r="U12" s="34"/>
      <c r="V12" s="34"/>
      <c r="W12" s="34"/>
      <c r="Y12" s="378"/>
      <c r="Z12" s="332"/>
      <c r="AA12" s="332"/>
      <c r="AB12" s="332"/>
      <c r="AC12" s="742"/>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743"/>
      <c r="BE12" s="3" t="s">
        <v>80</v>
      </c>
      <c r="BF12" s="3" t="str">
        <f>IF(AND($H$9&lt;&gt;"",$B$16="✔"),"継続","")</f>
        <v/>
      </c>
      <c r="BG12" s="3" t="s">
        <v>92</v>
      </c>
      <c r="BI12" s="3" t="s">
        <v>196</v>
      </c>
      <c r="BO12" s="3" t="s">
        <v>228</v>
      </c>
    </row>
    <row r="13" spans="1:90" s="3" customFormat="1" ht="14.25" customHeight="1" thickBot="1" x14ac:dyDescent="0.2">
      <c r="A13" s="16"/>
      <c r="B13" s="605"/>
      <c r="C13" s="94"/>
      <c r="D13" s="94"/>
      <c r="E13" s="94"/>
      <c r="F13" s="94"/>
      <c r="G13" s="94"/>
      <c r="H13" s="94"/>
      <c r="I13" s="94"/>
      <c r="J13" s="94"/>
      <c r="K13" s="44"/>
      <c r="L13" s="44"/>
      <c r="M13" s="44"/>
      <c r="N13" s="73"/>
      <c r="O13" s="16"/>
      <c r="R13" s="605"/>
      <c r="Y13" s="379"/>
      <c r="Z13" s="380"/>
      <c r="AA13" s="380"/>
      <c r="AB13" s="380"/>
      <c r="AC13" s="744"/>
      <c r="AD13" s="745"/>
      <c r="AE13" s="745"/>
      <c r="AF13" s="745"/>
      <c r="AG13" s="745"/>
      <c r="AH13" s="745"/>
      <c r="AI13" s="745"/>
      <c r="AJ13" s="745"/>
      <c r="AK13" s="745"/>
      <c r="AL13" s="745"/>
      <c r="AM13" s="745"/>
      <c r="AN13" s="745"/>
      <c r="AO13" s="745"/>
      <c r="AP13" s="745"/>
      <c r="AQ13" s="745"/>
      <c r="AR13" s="745"/>
      <c r="AS13" s="745"/>
      <c r="AT13" s="745"/>
      <c r="AU13" s="745"/>
      <c r="AV13" s="745"/>
      <c r="AW13" s="745"/>
      <c r="AX13" s="745"/>
      <c r="AY13" s="746"/>
      <c r="BF13" s="3" t="str">
        <f>IF(H9="警告","停止",IF(H9="停止","",IF(AND($H$9&lt;&gt;"",$B$16="✔"),"警告","")))</f>
        <v/>
      </c>
      <c r="BG13" s="3" t="s">
        <v>81</v>
      </c>
      <c r="BI13" s="3" t="s">
        <v>197</v>
      </c>
      <c r="BO13" s="3" t="s">
        <v>229</v>
      </c>
    </row>
    <row r="14" spans="1:90" s="3" customFormat="1" ht="14.25" customHeight="1" x14ac:dyDescent="0.15">
      <c r="A14" s="16"/>
      <c r="B14" s="605"/>
      <c r="C14" s="761" t="s">
        <v>56</v>
      </c>
      <c r="D14" s="761"/>
      <c r="E14" s="761"/>
      <c r="F14" s="761"/>
      <c r="G14" s="761"/>
      <c r="H14" s="761"/>
      <c r="I14" s="761"/>
      <c r="J14" s="761"/>
      <c r="K14" s="761"/>
      <c r="L14" s="761"/>
      <c r="M14" s="761"/>
      <c r="N14" s="761"/>
      <c r="O14" s="16"/>
      <c r="R14" s="605"/>
      <c r="BF14" s="3" t="str">
        <f>IF(AND($H$9&lt;&gt;"",$B$16="✔"),"廃止
（返還不要）","")</f>
        <v/>
      </c>
      <c r="BG14" s="3" t="s">
        <v>62</v>
      </c>
    </row>
    <row r="15" spans="1:90" s="3" customFormat="1" ht="14.25" customHeight="1" thickBot="1" x14ac:dyDescent="0.2">
      <c r="A15" s="16"/>
      <c r="C15" s="762" t="s">
        <v>55</v>
      </c>
      <c r="D15" s="762"/>
      <c r="E15" s="762"/>
      <c r="F15" s="762"/>
      <c r="G15" s="762"/>
      <c r="H15" s="762"/>
      <c r="I15" s="762"/>
      <c r="J15" s="762"/>
      <c r="K15" s="762"/>
      <c r="L15" s="762"/>
      <c r="M15" s="762"/>
      <c r="N15" s="762"/>
      <c r="O15" s="16"/>
      <c r="AV15" s="714" t="s">
        <v>84</v>
      </c>
      <c r="AW15" s="714"/>
      <c r="AX15" s="714"/>
      <c r="AY15" s="714"/>
      <c r="CH15" s="3" t="s">
        <v>230</v>
      </c>
      <c r="CI15" s="3" t="s">
        <v>231</v>
      </c>
      <c r="CJ15" s="3" t="s">
        <v>232</v>
      </c>
      <c r="CK15" s="3" t="s">
        <v>233</v>
      </c>
    </row>
    <row r="16" spans="1:90" s="3" customFormat="1" ht="14.25" customHeight="1" x14ac:dyDescent="0.15">
      <c r="A16" s="16"/>
      <c r="B16" s="716"/>
      <c r="C16" s="663" t="s">
        <v>25</v>
      </c>
      <c r="D16" s="663"/>
      <c r="E16" s="664"/>
      <c r="F16" s="719" t="s">
        <v>82</v>
      </c>
      <c r="G16" s="648"/>
      <c r="H16" s="648"/>
      <c r="I16" s="648"/>
      <c r="J16" s="648"/>
      <c r="K16" s="648"/>
      <c r="L16" s="648"/>
      <c r="M16" s="720"/>
      <c r="N16" s="725" t="s">
        <v>77</v>
      </c>
      <c r="O16" s="16"/>
      <c r="AE16" s="577" t="str">
        <f>IF(AND(H9&lt;&gt;"",B16="✔"),"✔","")</f>
        <v/>
      </c>
      <c r="AF16" s="577"/>
      <c r="AG16" s="629" t="s">
        <v>58</v>
      </c>
      <c r="AH16" s="554" t="s">
        <v>180</v>
      </c>
      <c r="AI16" s="555"/>
      <c r="AJ16" s="555"/>
      <c r="AK16" s="555"/>
      <c r="AL16" s="555"/>
      <c r="AM16" s="555"/>
      <c r="AN16" s="555"/>
      <c r="AO16" s="555"/>
      <c r="AP16" s="555"/>
      <c r="AQ16" s="555"/>
      <c r="AR16" s="555"/>
      <c r="AS16" s="555"/>
      <c r="AT16" s="556"/>
      <c r="AU16" s="728" t="s">
        <v>72</v>
      </c>
      <c r="AV16" s="576" t="s">
        <v>227</v>
      </c>
      <c r="AW16" s="729"/>
      <c r="AX16" s="729"/>
      <c r="AY16" s="730"/>
      <c r="BE16" s="541" t="str">
        <f>IF(AV16="","",AE16)</f>
        <v/>
      </c>
      <c r="BF16" s="541"/>
      <c r="BG16" s="541">
        <f>IF(BE16="✔",1,0)</f>
        <v>0</v>
      </c>
      <c r="BH16" s="541"/>
      <c r="BI16" s="541" t="s">
        <v>84</v>
      </c>
      <c r="BJ16" s="541"/>
      <c r="BK16" s="540" t="str">
        <f>AV16</f>
        <v>継続</v>
      </c>
      <c r="BL16" s="540"/>
      <c r="BM16" s="540"/>
      <c r="BN16" s="540"/>
      <c r="BO16" s="540"/>
      <c r="BP16" s="541"/>
      <c r="BQ16" s="541"/>
      <c r="BR16" s="541"/>
      <c r="BS16" s="541"/>
      <c r="BT16" s="541"/>
      <c r="BU16" s="541"/>
      <c r="BV16" s="541"/>
      <c r="BW16" s="541"/>
      <c r="BX16" s="541"/>
      <c r="BY16" s="541"/>
      <c r="BZ16" s="541"/>
      <c r="CA16" s="541"/>
      <c r="CB16" s="541"/>
      <c r="CC16" s="541"/>
      <c r="CD16" s="541"/>
      <c r="CE16" s="541"/>
      <c r="CF16" s="541"/>
      <c r="CG16" s="541"/>
      <c r="CH16" s="541">
        <f>IF(AND(H9="継続",AV16="停止"),0,1)</f>
        <v>1</v>
      </c>
      <c r="CI16" s="541">
        <f>IF(AND(H9="警告",AV16="警告"),0,1)</f>
        <v>1</v>
      </c>
      <c r="CJ16" s="541">
        <f>IF(AND(H9="停止",AV16="警告"),0,1)</f>
        <v>1</v>
      </c>
      <c r="CK16" s="665">
        <f>IF(AND(H9="停止",AV16="停止"),0,1)</f>
        <v>1</v>
      </c>
      <c r="CL16" s="757">
        <f>BG16*CH16*CI16*CK16*CJ16</f>
        <v>0</v>
      </c>
    </row>
    <row r="17" spans="1:90" s="3" customFormat="1" ht="14.25" customHeight="1" thickBot="1" x14ac:dyDescent="0.2">
      <c r="A17" s="16"/>
      <c r="B17" s="717"/>
      <c r="C17" s="541"/>
      <c r="D17" s="541"/>
      <c r="E17" s="665"/>
      <c r="F17" s="721"/>
      <c r="G17" s="608"/>
      <c r="H17" s="608"/>
      <c r="I17" s="608"/>
      <c r="J17" s="608"/>
      <c r="K17" s="608"/>
      <c r="L17" s="608"/>
      <c r="M17" s="722"/>
      <c r="N17" s="726"/>
      <c r="O17" s="58" t="s">
        <v>61</v>
      </c>
      <c r="P17" s="59"/>
      <c r="Q17" s="59"/>
      <c r="R17" s="59"/>
      <c r="S17" s="59"/>
      <c r="T17" s="59"/>
      <c r="U17" s="59"/>
      <c r="V17" s="59"/>
      <c r="W17" s="59"/>
      <c r="X17" s="59"/>
      <c r="Y17" s="59"/>
      <c r="Z17" s="59"/>
      <c r="AA17" s="59"/>
      <c r="AB17" s="59"/>
      <c r="AC17" s="59"/>
      <c r="AD17" s="294"/>
      <c r="AE17" s="577"/>
      <c r="AF17" s="577"/>
      <c r="AG17" s="629"/>
      <c r="AH17" s="557"/>
      <c r="AI17" s="558"/>
      <c r="AJ17" s="558"/>
      <c r="AK17" s="558"/>
      <c r="AL17" s="558"/>
      <c r="AM17" s="558"/>
      <c r="AN17" s="558"/>
      <c r="AO17" s="558"/>
      <c r="AP17" s="558"/>
      <c r="AQ17" s="558"/>
      <c r="AR17" s="558"/>
      <c r="AS17" s="558"/>
      <c r="AT17" s="559"/>
      <c r="AU17" s="728"/>
      <c r="AV17" s="731"/>
      <c r="AW17" s="732"/>
      <c r="AX17" s="732"/>
      <c r="AY17" s="733"/>
      <c r="BE17" s="541"/>
      <c r="BF17" s="541"/>
      <c r="BG17" s="541"/>
      <c r="BH17" s="541"/>
      <c r="BI17" s="541"/>
      <c r="BJ17" s="541"/>
      <c r="BK17" s="540"/>
      <c r="BL17" s="540"/>
      <c r="BM17" s="540"/>
      <c r="BN17" s="540"/>
      <c r="BO17" s="540"/>
      <c r="BP17" s="541"/>
      <c r="BQ17" s="541"/>
      <c r="BR17" s="541"/>
      <c r="BS17" s="541"/>
      <c r="BT17" s="541"/>
      <c r="BU17" s="541"/>
      <c r="BV17" s="541"/>
      <c r="BW17" s="541"/>
      <c r="BX17" s="541"/>
      <c r="BY17" s="541"/>
      <c r="BZ17" s="541"/>
      <c r="CA17" s="541"/>
      <c r="CB17" s="541"/>
      <c r="CC17" s="541"/>
      <c r="CD17" s="541"/>
      <c r="CE17" s="541"/>
      <c r="CF17" s="541"/>
      <c r="CG17" s="541"/>
      <c r="CH17" s="541"/>
      <c r="CI17" s="541"/>
      <c r="CJ17" s="541"/>
      <c r="CK17" s="665"/>
      <c r="CL17" s="758"/>
    </row>
    <row r="18" spans="1:90" s="3" customFormat="1" ht="14.25" customHeight="1" thickTop="1" thickBot="1" x14ac:dyDescent="0.2">
      <c r="A18" s="16"/>
      <c r="B18" s="718"/>
      <c r="C18" s="674"/>
      <c r="D18" s="674"/>
      <c r="E18" s="675"/>
      <c r="F18" s="723"/>
      <c r="G18" s="622"/>
      <c r="H18" s="622"/>
      <c r="I18" s="622"/>
      <c r="J18" s="622"/>
      <c r="K18" s="622"/>
      <c r="L18" s="622"/>
      <c r="M18" s="724"/>
      <c r="N18" s="727"/>
      <c r="O18" s="47"/>
      <c r="P18" s="47"/>
      <c r="Q18" s="47"/>
      <c r="R18" s="47"/>
      <c r="S18" s="47"/>
      <c r="T18" s="47"/>
      <c r="U18" s="47"/>
      <c r="V18" s="47"/>
      <c r="W18" s="47"/>
      <c r="X18" s="47"/>
      <c r="Y18" s="47"/>
      <c r="Z18" s="47"/>
      <c r="AA18" s="47"/>
      <c r="AB18" s="47"/>
      <c r="AC18" s="47"/>
      <c r="AD18" s="47"/>
      <c r="AE18" s="577"/>
      <c r="AF18" s="577"/>
      <c r="AG18" s="629"/>
      <c r="AH18" s="557"/>
      <c r="AI18" s="558"/>
      <c r="AJ18" s="558"/>
      <c r="AK18" s="558"/>
      <c r="AL18" s="558"/>
      <c r="AM18" s="558"/>
      <c r="AN18" s="558"/>
      <c r="AO18" s="558"/>
      <c r="AP18" s="558"/>
      <c r="AQ18" s="558"/>
      <c r="AR18" s="558"/>
      <c r="AS18" s="558"/>
      <c r="AT18" s="559"/>
      <c r="AU18" s="728"/>
      <c r="AV18" s="731"/>
      <c r="AW18" s="732"/>
      <c r="AX18" s="732"/>
      <c r="AY18" s="733"/>
      <c r="BE18" s="541"/>
      <c r="BF18" s="541"/>
      <c r="BG18" s="541"/>
      <c r="BH18" s="541"/>
      <c r="BI18" s="541"/>
      <c r="BJ18" s="541"/>
      <c r="BK18" s="540"/>
      <c r="BL18" s="540"/>
      <c r="BM18" s="540"/>
      <c r="BN18" s="540"/>
      <c r="BO18" s="540"/>
      <c r="BP18" s="541"/>
      <c r="BQ18" s="541"/>
      <c r="BR18" s="541"/>
      <c r="BS18" s="541"/>
      <c r="BT18" s="541"/>
      <c r="BU18" s="541"/>
      <c r="BV18" s="541"/>
      <c r="BW18" s="541"/>
      <c r="BX18" s="541"/>
      <c r="BY18" s="541"/>
      <c r="BZ18" s="541"/>
      <c r="CA18" s="541"/>
      <c r="CB18" s="541"/>
      <c r="CC18" s="541"/>
      <c r="CD18" s="541"/>
      <c r="CE18" s="541"/>
      <c r="CF18" s="541"/>
      <c r="CG18" s="541"/>
      <c r="CH18" s="541"/>
      <c r="CI18" s="541"/>
      <c r="CJ18" s="541"/>
      <c r="CK18" s="665"/>
      <c r="CL18" s="758"/>
    </row>
    <row r="19" spans="1:90" s="3" customFormat="1" ht="14.25" customHeight="1" x14ac:dyDescent="0.15">
      <c r="A19" s="16"/>
      <c r="B19" s="715"/>
      <c r="C19" s="545" t="s">
        <v>60</v>
      </c>
      <c r="D19" s="546"/>
      <c r="E19" s="546"/>
      <c r="F19" s="546"/>
      <c r="G19" s="546"/>
      <c r="H19" s="546"/>
      <c r="I19" s="546"/>
      <c r="J19" s="546"/>
      <c r="K19" s="546"/>
      <c r="L19" s="546"/>
      <c r="M19" s="546"/>
      <c r="N19" s="547"/>
      <c r="O19" s="102" t="s">
        <v>103</v>
      </c>
      <c r="P19" s="37" t="s">
        <v>104</v>
      </c>
      <c r="Q19" s="102"/>
      <c r="R19" s="2"/>
      <c r="S19" s="2"/>
      <c r="T19" s="2"/>
      <c r="U19" s="2"/>
      <c r="V19" s="2"/>
      <c r="W19" s="2"/>
      <c r="X19" s="2"/>
      <c r="Y19" s="2"/>
      <c r="Z19" s="2"/>
      <c r="AA19" s="2"/>
      <c r="AB19" s="2"/>
      <c r="AC19" s="2"/>
      <c r="AD19" s="2"/>
      <c r="AE19" s="577"/>
      <c r="AF19" s="577"/>
      <c r="AG19" s="629"/>
      <c r="AH19" s="557"/>
      <c r="AI19" s="558"/>
      <c r="AJ19" s="558"/>
      <c r="AK19" s="558"/>
      <c r="AL19" s="558"/>
      <c r="AM19" s="558"/>
      <c r="AN19" s="558"/>
      <c r="AO19" s="558"/>
      <c r="AP19" s="558"/>
      <c r="AQ19" s="558"/>
      <c r="AR19" s="558"/>
      <c r="AS19" s="558"/>
      <c r="AT19" s="559"/>
      <c r="AU19" s="728"/>
      <c r="AV19" s="731"/>
      <c r="AW19" s="732"/>
      <c r="AX19" s="732"/>
      <c r="AY19" s="733"/>
      <c r="BE19" s="541"/>
      <c r="BF19" s="541"/>
      <c r="BG19" s="541"/>
      <c r="BH19" s="541"/>
      <c r="BI19" s="541"/>
      <c r="BJ19" s="541"/>
      <c r="BK19" s="540"/>
      <c r="BL19" s="540"/>
      <c r="BM19" s="540"/>
      <c r="BN19" s="540"/>
      <c r="BO19" s="540"/>
      <c r="BP19" s="541"/>
      <c r="BQ19" s="541"/>
      <c r="BR19" s="541"/>
      <c r="BS19" s="541"/>
      <c r="BT19" s="541"/>
      <c r="BU19" s="541"/>
      <c r="BV19" s="541"/>
      <c r="BW19" s="541"/>
      <c r="BX19" s="541"/>
      <c r="BY19" s="541"/>
      <c r="BZ19" s="541"/>
      <c r="CA19" s="541"/>
      <c r="CB19" s="541"/>
      <c r="CC19" s="541"/>
      <c r="CD19" s="541"/>
      <c r="CE19" s="541"/>
      <c r="CF19" s="541"/>
      <c r="CG19" s="541"/>
      <c r="CH19" s="541"/>
      <c r="CI19" s="541"/>
      <c r="CJ19" s="541"/>
      <c r="CK19" s="665"/>
      <c r="CL19" s="758"/>
    </row>
    <row r="20" spans="1:90" s="3" customFormat="1" ht="14.25" customHeight="1" thickBot="1" x14ac:dyDescent="0.2">
      <c r="A20" s="16"/>
      <c r="B20" s="681"/>
      <c r="C20" s="548"/>
      <c r="D20" s="549"/>
      <c r="E20" s="549"/>
      <c r="F20" s="549"/>
      <c r="G20" s="549"/>
      <c r="H20" s="549"/>
      <c r="I20" s="549"/>
      <c r="J20" s="549"/>
      <c r="K20" s="549"/>
      <c r="L20" s="549"/>
      <c r="M20" s="549"/>
      <c r="N20" s="550"/>
      <c r="O20" s="299" t="str">
        <f>IF(OR(H9="",B16="✔"),"","✔")</f>
        <v/>
      </c>
      <c r="P20" s="299" t="str">
        <f>IF(OR(H9="",B19="✔"),"","✔")</f>
        <v/>
      </c>
      <c r="Q20" s="102"/>
      <c r="R20" s="2"/>
      <c r="S20" s="2"/>
      <c r="T20" s="2"/>
      <c r="U20" s="2"/>
      <c r="V20" s="2"/>
      <c r="W20" s="2"/>
      <c r="X20" s="2"/>
      <c r="Y20" s="2"/>
      <c r="Z20" s="2"/>
      <c r="AA20" s="2"/>
      <c r="AB20" s="2"/>
      <c r="AC20" s="2"/>
      <c r="AD20" s="5"/>
      <c r="AE20" s="577"/>
      <c r="AF20" s="577"/>
      <c r="AG20" s="629"/>
      <c r="AH20" s="560"/>
      <c r="AI20" s="561"/>
      <c r="AJ20" s="561"/>
      <c r="AK20" s="561"/>
      <c r="AL20" s="561"/>
      <c r="AM20" s="561"/>
      <c r="AN20" s="561"/>
      <c r="AO20" s="561"/>
      <c r="AP20" s="561"/>
      <c r="AQ20" s="561"/>
      <c r="AR20" s="561"/>
      <c r="AS20" s="561"/>
      <c r="AT20" s="562"/>
      <c r="AU20" s="728"/>
      <c r="AV20" s="734"/>
      <c r="AW20" s="735"/>
      <c r="AX20" s="735"/>
      <c r="AY20" s="736"/>
      <c r="BE20" s="541"/>
      <c r="BF20" s="541"/>
      <c r="BG20" s="541"/>
      <c r="BH20" s="541"/>
      <c r="BI20" s="541"/>
      <c r="BJ20" s="541"/>
      <c r="BK20" s="540"/>
      <c r="BL20" s="540"/>
      <c r="BM20" s="540"/>
      <c r="BN20" s="540"/>
      <c r="BO20" s="540"/>
      <c r="BP20" s="541"/>
      <c r="BQ20" s="541"/>
      <c r="BR20" s="541"/>
      <c r="BS20" s="541"/>
      <c r="BT20" s="541"/>
      <c r="BU20" s="541"/>
      <c r="BV20" s="541"/>
      <c r="BW20" s="541"/>
      <c r="BX20" s="541"/>
      <c r="BY20" s="541"/>
      <c r="BZ20" s="541"/>
      <c r="CA20" s="541"/>
      <c r="CB20" s="541"/>
      <c r="CC20" s="541"/>
      <c r="CD20" s="541"/>
      <c r="CE20" s="541"/>
      <c r="CF20" s="541"/>
      <c r="CG20" s="541"/>
      <c r="CH20" s="541"/>
      <c r="CI20" s="541"/>
      <c r="CJ20" s="541"/>
      <c r="CK20" s="665"/>
      <c r="CL20" s="759"/>
    </row>
    <row r="21" spans="1:90" s="3" customFormat="1" ht="14.25" customHeight="1" x14ac:dyDescent="0.15">
      <c r="A21" s="16"/>
      <c r="D21" s="656" t="s">
        <v>62</v>
      </c>
      <c r="E21" s="658" t="s">
        <v>63</v>
      </c>
      <c r="N21" s="73"/>
      <c r="O21" s="16"/>
      <c r="AE21" s="712" t="s">
        <v>235</v>
      </c>
      <c r="AF21" s="712"/>
      <c r="AG21" s="712"/>
      <c r="AH21" s="712"/>
      <c r="AI21" s="712"/>
      <c r="AJ21" s="712"/>
      <c r="AK21" s="712"/>
      <c r="AL21" s="712"/>
      <c r="AM21" s="712"/>
      <c r="AN21" s="712"/>
      <c r="AO21" s="712"/>
      <c r="AP21" s="712"/>
      <c r="AQ21" s="712"/>
      <c r="AR21" s="712"/>
      <c r="AS21" s="712"/>
      <c r="AT21" s="712"/>
      <c r="AU21" s="712"/>
      <c r="AV21" s="712"/>
      <c r="AW21" s="712"/>
      <c r="AX21" s="712"/>
      <c r="AY21" s="712"/>
      <c r="BE21" s="541" t="str">
        <f>AS25</f>
        <v/>
      </c>
      <c r="BF21" s="541"/>
      <c r="BG21" s="541">
        <f t="shared" ref="BG21" si="0">IF(BE21="✔",1,0)</f>
        <v>0</v>
      </c>
      <c r="BH21" s="541"/>
      <c r="BI21" s="541" t="s">
        <v>85</v>
      </c>
      <c r="BJ21" s="541"/>
      <c r="BK21" s="540" t="str">
        <f>AV25</f>
        <v>廃止
（返還必要）</v>
      </c>
      <c r="BL21" s="540"/>
      <c r="BM21" s="540"/>
      <c r="BN21" s="540"/>
      <c r="BO21" s="540"/>
      <c r="BP21" s="541"/>
      <c r="BQ21" s="541"/>
      <c r="BR21" s="541"/>
      <c r="BS21" s="541"/>
      <c r="BT21" s="541"/>
      <c r="BU21" s="541"/>
      <c r="BV21" s="541"/>
      <c r="BW21" s="541"/>
      <c r="BX21" s="541"/>
      <c r="BY21" s="541"/>
      <c r="BZ21" s="541"/>
      <c r="CA21" s="541"/>
      <c r="CB21" s="541"/>
      <c r="CC21" s="541"/>
      <c r="CD21" s="541"/>
      <c r="CE21" s="541"/>
      <c r="CF21" s="541"/>
      <c r="CG21" s="541"/>
    </row>
    <row r="22" spans="1:90" s="3" customFormat="1" ht="14.25" customHeight="1" x14ac:dyDescent="0.15">
      <c r="A22" s="16"/>
      <c r="B22" s="110"/>
      <c r="C22" s="110"/>
      <c r="D22" s="657"/>
      <c r="E22" s="659"/>
      <c r="F22" s="110"/>
      <c r="G22" s="110"/>
      <c r="H22" s="110"/>
      <c r="I22" s="110"/>
      <c r="J22" s="110"/>
      <c r="K22" s="110"/>
      <c r="L22" s="292"/>
      <c r="M22" s="292"/>
      <c r="N22" s="73"/>
      <c r="O22" s="16"/>
      <c r="AE22" s="712"/>
      <c r="AF22" s="712"/>
      <c r="AG22" s="712"/>
      <c r="AH22" s="712"/>
      <c r="AI22" s="712"/>
      <c r="AJ22" s="712"/>
      <c r="AK22" s="712"/>
      <c r="AL22" s="712"/>
      <c r="AM22" s="712"/>
      <c r="AN22" s="712"/>
      <c r="AO22" s="712"/>
      <c r="AP22" s="712"/>
      <c r="AQ22" s="712"/>
      <c r="AR22" s="712"/>
      <c r="AS22" s="712"/>
      <c r="AT22" s="712"/>
      <c r="AU22" s="712"/>
      <c r="AV22" s="712"/>
      <c r="AW22" s="712"/>
      <c r="AX22" s="712"/>
      <c r="AY22" s="712"/>
      <c r="BE22" s="541"/>
      <c r="BF22" s="541"/>
      <c r="BG22" s="541"/>
      <c r="BH22" s="541"/>
      <c r="BI22" s="541"/>
      <c r="BJ22" s="541"/>
      <c r="BK22" s="540"/>
      <c r="BL22" s="540"/>
      <c r="BM22" s="540"/>
      <c r="BN22" s="540"/>
      <c r="BO22" s="540"/>
      <c r="BP22" s="541"/>
      <c r="BQ22" s="541"/>
      <c r="BR22" s="541"/>
      <c r="BS22" s="541"/>
      <c r="BT22" s="541"/>
      <c r="BU22" s="541"/>
      <c r="BV22" s="541"/>
      <c r="BW22" s="541"/>
      <c r="BX22" s="541"/>
      <c r="BY22" s="541"/>
      <c r="BZ22" s="541"/>
      <c r="CA22" s="541"/>
      <c r="CB22" s="541"/>
      <c r="CC22" s="541"/>
      <c r="CD22" s="541"/>
      <c r="CE22" s="541"/>
      <c r="CF22" s="541"/>
      <c r="CG22" s="541"/>
    </row>
    <row r="23" spans="1:90" s="3" customFormat="1" ht="14.25" customHeight="1" x14ac:dyDescent="0.15">
      <c r="A23" s="16"/>
      <c r="B23" s="110"/>
      <c r="C23" s="110"/>
      <c r="D23" s="657"/>
      <c r="E23" s="659"/>
      <c r="F23" s="110"/>
      <c r="G23" s="110"/>
      <c r="H23" s="110"/>
      <c r="I23" s="110"/>
      <c r="J23" s="110"/>
      <c r="K23" s="110"/>
      <c r="L23" s="292"/>
      <c r="M23" s="292"/>
      <c r="N23" s="73"/>
      <c r="O23" s="16"/>
      <c r="S23" s="558" t="s">
        <v>236</v>
      </c>
      <c r="T23" s="558"/>
      <c r="U23" s="558"/>
      <c r="V23" s="558"/>
      <c r="W23" s="558"/>
      <c r="X23" s="558"/>
      <c r="Y23" s="558"/>
      <c r="Z23" s="558"/>
      <c r="AA23" s="558"/>
      <c r="AB23" s="20"/>
      <c r="AC23" s="20"/>
      <c r="AD23" s="20"/>
      <c r="AE23" s="712"/>
      <c r="AF23" s="712"/>
      <c r="AG23" s="712"/>
      <c r="AH23" s="712"/>
      <c r="AI23" s="712"/>
      <c r="AJ23" s="712"/>
      <c r="AK23" s="712"/>
      <c r="AL23" s="712"/>
      <c r="AM23" s="712"/>
      <c r="AN23" s="712"/>
      <c r="AO23" s="712"/>
      <c r="AP23" s="712"/>
      <c r="AQ23" s="712"/>
      <c r="AR23" s="712"/>
      <c r="AS23" s="712"/>
      <c r="AT23" s="712"/>
      <c r="AU23" s="712"/>
      <c r="AV23" s="712"/>
      <c r="AW23" s="712"/>
      <c r="AX23" s="712"/>
      <c r="AY23" s="712"/>
      <c r="BE23" s="541"/>
      <c r="BF23" s="541"/>
      <c r="BG23" s="541"/>
      <c r="BH23" s="541"/>
      <c r="BI23" s="541"/>
      <c r="BJ23" s="541"/>
      <c r="BK23" s="540"/>
      <c r="BL23" s="540"/>
      <c r="BM23" s="540"/>
      <c r="BN23" s="540"/>
      <c r="BO23" s="540"/>
      <c r="BP23" s="541"/>
      <c r="BQ23" s="541"/>
      <c r="BR23" s="541"/>
      <c r="BS23" s="541"/>
      <c r="BT23" s="541"/>
      <c r="BU23" s="541"/>
      <c r="BV23" s="541"/>
      <c r="BW23" s="541"/>
      <c r="BX23" s="541"/>
      <c r="BY23" s="541"/>
      <c r="BZ23" s="541"/>
      <c r="CA23" s="541"/>
      <c r="CB23" s="541"/>
      <c r="CC23" s="541"/>
      <c r="CD23" s="541"/>
      <c r="CE23" s="541"/>
      <c r="CF23" s="541"/>
      <c r="CG23" s="541"/>
    </row>
    <row r="24" spans="1:90" s="3" customFormat="1" ht="14.25" customHeight="1" thickBot="1" x14ac:dyDescent="0.2">
      <c r="A24" s="16"/>
      <c r="C24" s="699" t="s">
        <v>237</v>
      </c>
      <c r="D24" s="699"/>
      <c r="E24" s="699"/>
      <c r="F24" s="699"/>
      <c r="G24" s="699"/>
      <c r="H24" s="699"/>
      <c r="I24" s="699"/>
      <c r="J24" s="699"/>
      <c r="K24" s="699"/>
      <c r="L24" s="699"/>
      <c r="M24" s="699"/>
      <c r="N24" s="699"/>
      <c r="O24" s="16"/>
      <c r="Q24" s="20"/>
      <c r="S24" s="593"/>
      <c r="T24" s="593"/>
      <c r="U24" s="593"/>
      <c r="V24" s="593"/>
      <c r="W24" s="593"/>
      <c r="X24" s="593"/>
      <c r="Y24" s="593"/>
      <c r="Z24" s="593"/>
      <c r="AA24" s="593"/>
      <c r="AB24" s="20"/>
      <c r="AC24" s="20"/>
      <c r="AD24" s="20"/>
      <c r="AE24" s="712"/>
      <c r="AF24" s="712"/>
      <c r="AG24" s="712"/>
      <c r="AH24" s="712"/>
      <c r="AI24" s="712"/>
      <c r="AJ24" s="712"/>
      <c r="AK24" s="712"/>
      <c r="AL24" s="712"/>
      <c r="AM24" s="712"/>
      <c r="AN24" s="712"/>
      <c r="AO24" s="712"/>
      <c r="AP24" s="712"/>
      <c r="AQ24" s="712"/>
      <c r="AR24" s="712"/>
      <c r="AS24" s="712"/>
      <c r="AT24" s="712"/>
      <c r="AU24" s="712"/>
      <c r="AV24" s="712"/>
      <c r="AW24" s="712"/>
      <c r="AX24" s="712"/>
      <c r="AY24" s="712"/>
      <c r="AZ24" s="26" t="s">
        <v>181</v>
      </c>
      <c r="BE24" s="541"/>
      <c r="BF24" s="541"/>
      <c r="BG24" s="541"/>
      <c r="BH24" s="541"/>
      <c r="BI24" s="541"/>
      <c r="BJ24" s="541"/>
      <c r="BK24" s="540"/>
      <c r="BL24" s="540"/>
      <c r="BM24" s="540"/>
      <c r="BN24" s="540"/>
      <c r="BO24" s="540"/>
      <c r="BP24" s="541"/>
      <c r="BQ24" s="541"/>
      <c r="BR24" s="541"/>
      <c r="BS24" s="541"/>
      <c r="BT24" s="541"/>
      <c r="BU24" s="541"/>
      <c r="BV24" s="541"/>
      <c r="BW24" s="541"/>
      <c r="BX24" s="541"/>
      <c r="BY24" s="541"/>
      <c r="BZ24" s="541"/>
      <c r="CA24" s="541"/>
      <c r="CB24" s="541"/>
      <c r="CC24" s="541"/>
      <c r="CD24" s="541"/>
      <c r="CE24" s="541"/>
      <c r="CF24" s="541"/>
      <c r="CG24" s="541"/>
    </row>
    <row r="25" spans="1:90" s="3" customFormat="1" ht="14.25" customHeight="1" thickTop="1" x14ac:dyDescent="0.15">
      <c r="A25" s="553">
        <f>IF(B25="✔",1,0)</f>
        <v>0</v>
      </c>
      <c r="B25" s="662"/>
      <c r="C25" s="676" t="s">
        <v>64</v>
      </c>
      <c r="D25" s="676"/>
      <c r="E25" s="677" t="s">
        <v>176</v>
      </c>
      <c r="F25" s="677"/>
      <c r="G25" s="677"/>
      <c r="H25" s="677"/>
      <c r="I25" s="677"/>
      <c r="J25" s="677"/>
      <c r="K25" s="677"/>
      <c r="L25" s="677"/>
      <c r="M25" s="677"/>
      <c r="N25" s="678" t="s">
        <v>73</v>
      </c>
      <c r="R25" s="700"/>
      <c r="S25" s="648" t="s">
        <v>177</v>
      </c>
      <c r="T25" s="648"/>
      <c r="U25" s="648"/>
      <c r="V25" s="648"/>
      <c r="W25" s="648"/>
      <c r="X25" s="648"/>
      <c r="Y25" s="648"/>
      <c r="Z25" s="648"/>
      <c r="AA25" s="709" t="s">
        <v>79</v>
      </c>
      <c r="AS25" s="609" t="str">
        <f>IF(OR(AND(H9&lt;&gt;"",B19="✔",A37&gt;0,Q33&gt;0),AND(H9&lt;&gt;"",B19="✔",B37="✔",A55&gt;0,R43="✔",AD49&gt;0,Q33&gt;0)),"✔","")</f>
        <v/>
      </c>
      <c r="AT25" s="610"/>
      <c r="AU25" s="615" t="s">
        <v>58</v>
      </c>
      <c r="AV25" s="690" t="s">
        <v>53</v>
      </c>
      <c r="AW25" s="691"/>
      <c r="AX25" s="691"/>
      <c r="AY25" s="692"/>
      <c r="BE25" s="541"/>
      <c r="BF25" s="541"/>
      <c r="BG25" s="541"/>
      <c r="BH25" s="541"/>
      <c r="BI25" s="541"/>
      <c r="BJ25" s="541"/>
      <c r="BK25" s="540"/>
      <c r="BL25" s="540"/>
      <c r="BM25" s="540"/>
      <c r="BN25" s="540"/>
      <c r="BO25" s="540"/>
      <c r="BP25" s="541"/>
      <c r="BQ25" s="541"/>
      <c r="BR25" s="541"/>
      <c r="BS25" s="541"/>
      <c r="BT25" s="541"/>
      <c r="BU25" s="541"/>
      <c r="BV25" s="541"/>
      <c r="BW25" s="541"/>
      <c r="BX25" s="541"/>
      <c r="BY25" s="541"/>
      <c r="BZ25" s="541"/>
      <c r="CA25" s="541"/>
      <c r="CB25" s="541"/>
      <c r="CC25" s="541"/>
      <c r="CD25" s="541"/>
      <c r="CE25" s="541"/>
      <c r="CF25" s="541"/>
      <c r="CG25" s="541"/>
    </row>
    <row r="26" spans="1:90" s="3" customFormat="1" ht="14.25" customHeight="1" thickBot="1" x14ac:dyDescent="0.2">
      <c r="A26" s="553"/>
      <c r="B26" s="633"/>
      <c r="C26" s="635"/>
      <c r="D26" s="635"/>
      <c r="E26" s="608"/>
      <c r="F26" s="608"/>
      <c r="G26" s="608"/>
      <c r="H26" s="608"/>
      <c r="I26" s="608"/>
      <c r="J26" s="608"/>
      <c r="K26" s="608"/>
      <c r="L26" s="608"/>
      <c r="M26" s="608"/>
      <c r="N26" s="679"/>
      <c r="O26" s="703" t="s">
        <v>63</v>
      </c>
      <c r="P26" s="704"/>
      <c r="Q26" s="705"/>
      <c r="R26" s="701"/>
      <c r="S26" s="608"/>
      <c r="T26" s="608"/>
      <c r="U26" s="608"/>
      <c r="V26" s="608"/>
      <c r="W26" s="608"/>
      <c r="X26" s="608"/>
      <c r="Y26" s="608"/>
      <c r="Z26" s="608"/>
      <c r="AA26" s="710"/>
      <c r="AB26" s="581" t="s">
        <v>61</v>
      </c>
      <c r="AC26" s="582"/>
      <c r="AD26" s="582"/>
      <c r="AE26" s="582"/>
      <c r="AF26" s="582"/>
      <c r="AG26" s="582"/>
      <c r="AH26" s="582"/>
      <c r="AI26" s="582"/>
      <c r="AJ26" s="582"/>
      <c r="AK26" s="582"/>
      <c r="AL26" s="582"/>
      <c r="AM26" s="582"/>
      <c r="AN26" s="582"/>
      <c r="AO26" s="582"/>
      <c r="AP26" s="582"/>
      <c r="AQ26" s="582"/>
      <c r="AR26" s="583"/>
      <c r="AS26" s="611"/>
      <c r="AT26" s="612"/>
      <c r="AU26" s="615"/>
      <c r="AV26" s="693"/>
      <c r="AW26" s="694"/>
      <c r="AX26" s="694"/>
      <c r="AY26" s="695"/>
      <c r="BE26" s="541" t="str">
        <f>AS32</f>
        <v/>
      </c>
      <c r="BF26" s="541"/>
      <c r="BG26" s="541">
        <f t="shared" ref="BG26" si="1">IF(BE26="✔",1,0)</f>
        <v>0</v>
      </c>
      <c r="BH26" s="541"/>
      <c r="BI26" s="541" t="s">
        <v>86</v>
      </c>
      <c r="BJ26" s="541"/>
      <c r="BK26" s="540" t="str">
        <f>AV32</f>
        <v>廃止
（返還不要）</v>
      </c>
      <c r="BL26" s="540"/>
      <c r="BM26" s="540"/>
      <c r="BN26" s="540"/>
      <c r="BO26" s="540"/>
      <c r="BP26" s="541"/>
      <c r="BQ26" s="541"/>
      <c r="BR26" s="541"/>
      <c r="BS26" s="541"/>
      <c r="BT26" s="541"/>
      <c r="BU26" s="541"/>
      <c r="BV26" s="541"/>
      <c r="BW26" s="541"/>
      <c r="BX26" s="541"/>
      <c r="BY26" s="541"/>
      <c r="BZ26" s="541"/>
      <c r="CA26" s="541"/>
      <c r="CB26" s="541"/>
      <c r="CC26" s="541"/>
      <c r="CD26" s="541"/>
      <c r="CE26" s="541"/>
      <c r="CF26" s="541"/>
      <c r="CG26" s="541"/>
    </row>
    <row r="27" spans="1:90" s="3" customFormat="1" ht="14.25" customHeight="1" thickTop="1" x14ac:dyDescent="0.15">
      <c r="A27" s="553"/>
      <c r="B27" s="633"/>
      <c r="C27" s="635"/>
      <c r="D27" s="635"/>
      <c r="E27" s="608"/>
      <c r="F27" s="608"/>
      <c r="G27" s="608"/>
      <c r="H27" s="608"/>
      <c r="I27" s="608"/>
      <c r="J27" s="608"/>
      <c r="K27" s="608"/>
      <c r="L27" s="608"/>
      <c r="M27" s="608"/>
      <c r="N27" s="679"/>
      <c r="O27" s="706" t="s">
        <v>76</v>
      </c>
      <c r="P27" s="707"/>
      <c r="Q27" s="708"/>
      <c r="R27" s="701"/>
      <c r="S27" s="608"/>
      <c r="T27" s="608"/>
      <c r="U27" s="608"/>
      <c r="V27" s="608"/>
      <c r="W27" s="608"/>
      <c r="X27" s="608"/>
      <c r="Y27" s="608"/>
      <c r="Z27" s="608"/>
      <c r="AA27" s="710"/>
      <c r="AB27" s="95"/>
      <c r="AC27" s="42"/>
      <c r="AD27" s="42"/>
      <c r="AE27" s="42"/>
      <c r="AF27" s="42"/>
      <c r="AG27" s="42"/>
      <c r="AH27" s="42"/>
      <c r="AI27" s="42"/>
      <c r="AJ27" s="42"/>
      <c r="AK27" s="42"/>
      <c r="AL27" s="42"/>
      <c r="AM27" s="42"/>
      <c r="AN27" s="42"/>
      <c r="AO27" s="42"/>
      <c r="AP27" s="579"/>
      <c r="AQ27" s="579"/>
      <c r="AR27" s="580"/>
      <c r="AS27" s="611"/>
      <c r="AT27" s="612"/>
      <c r="AU27" s="615"/>
      <c r="AV27" s="693"/>
      <c r="AW27" s="694"/>
      <c r="AX27" s="694"/>
      <c r="AY27" s="695"/>
      <c r="BE27" s="541"/>
      <c r="BF27" s="541"/>
      <c r="BG27" s="541"/>
      <c r="BH27" s="541"/>
      <c r="BI27" s="541"/>
      <c r="BJ27" s="541"/>
      <c r="BK27" s="540"/>
      <c r="BL27" s="540"/>
      <c r="BM27" s="540"/>
      <c r="BN27" s="540"/>
      <c r="BO27" s="540"/>
      <c r="BP27" s="541"/>
      <c r="BQ27" s="541"/>
      <c r="BR27" s="541"/>
      <c r="BS27" s="541"/>
      <c r="BT27" s="541"/>
      <c r="BU27" s="541"/>
      <c r="BV27" s="541"/>
      <c r="BW27" s="541"/>
      <c r="BX27" s="541"/>
      <c r="BY27" s="541"/>
      <c r="BZ27" s="541"/>
      <c r="CA27" s="541"/>
      <c r="CB27" s="541"/>
      <c r="CC27" s="541"/>
      <c r="CD27" s="541"/>
      <c r="CE27" s="541"/>
      <c r="CF27" s="541"/>
      <c r="CG27" s="541"/>
    </row>
    <row r="28" spans="1:90" s="3" customFormat="1" ht="14.25" customHeight="1" thickBot="1" x14ac:dyDescent="0.2">
      <c r="A28" s="553"/>
      <c r="B28" s="633"/>
      <c r="C28" s="635"/>
      <c r="D28" s="635"/>
      <c r="E28" s="608"/>
      <c r="F28" s="608"/>
      <c r="G28" s="608"/>
      <c r="H28" s="608"/>
      <c r="I28" s="608"/>
      <c r="J28" s="608"/>
      <c r="K28" s="608"/>
      <c r="L28" s="608"/>
      <c r="M28" s="608"/>
      <c r="N28" s="679"/>
      <c r="O28" s="2"/>
      <c r="P28" s="2"/>
      <c r="Q28" s="299">
        <f>IF(R25="✔",1,0)</f>
        <v>0</v>
      </c>
      <c r="R28" s="701"/>
      <c r="S28" s="608"/>
      <c r="T28" s="608"/>
      <c r="U28" s="608"/>
      <c r="V28" s="608"/>
      <c r="W28" s="608"/>
      <c r="X28" s="608"/>
      <c r="Y28" s="608"/>
      <c r="Z28" s="608"/>
      <c r="AA28" s="710"/>
      <c r="AB28" s="96"/>
      <c r="AC28" s="2"/>
      <c r="AD28" s="2"/>
      <c r="AE28" s="2"/>
      <c r="AF28" s="2"/>
      <c r="AG28" s="2"/>
      <c r="AH28" s="2"/>
      <c r="AI28" s="2"/>
      <c r="AJ28" s="2"/>
      <c r="AK28" s="2"/>
      <c r="AL28" s="2"/>
      <c r="AM28" s="2"/>
      <c r="AN28" s="2"/>
      <c r="AO28" s="2"/>
      <c r="AP28" s="20"/>
      <c r="AQ28" s="20"/>
      <c r="AR28" s="97"/>
      <c r="AS28" s="613"/>
      <c r="AT28" s="614"/>
      <c r="AU28" s="615"/>
      <c r="AV28" s="696"/>
      <c r="AW28" s="697"/>
      <c r="AX28" s="697"/>
      <c r="AY28" s="698"/>
      <c r="BE28" s="541"/>
      <c r="BF28" s="541"/>
      <c r="BG28" s="541"/>
      <c r="BH28" s="541"/>
      <c r="BI28" s="541"/>
      <c r="BJ28" s="541"/>
      <c r="BK28" s="540"/>
      <c r="BL28" s="540"/>
      <c r="BM28" s="540"/>
      <c r="BN28" s="540"/>
      <c r="BO28" s="540"/>
      <c r="BP28" s="541"/>
      <c r="BQ28" s="541"/>
      <c r="BR28" s="541"/>
      <c r="BS28" s="541"/>
      <c r="BT28" s="541"/>
      <c r="BU28" s="541"/>
      <c r="BV28" s="541"/>
      <c r="BW28" s="541"/>
      <c r="BX28" s="541"/>
      <c r="BY28" s="541"/>
      <c r="BZ28" s="541"/>
      <c r="CA28" s="541"/>
      <c r="CB28" s="541"/>
      <c r="CC28" s="541"/>
      <c r="CD28" s="541"/>
      <c r="CE28" s="541"/>
      <c r="CF28" s="541"/>
      <c r="CG28" s="541"/>
    </row>
    <row r="29" spans="1:90" s="3" customFormat="1" ht="14.25" customHeight="1" x14ac:dyDescent="0.15">
      <c r="A29" s="553">
        <f>IF(B29="✔",1,0)</f>
        <v>0</v>
      </c>
      <c r="B29" s="633"/>
      <c r="C29" s="635" t="s">
        <v>65</v>
      </c>
      <c r="D29" s="636"/>
      <c r="E29" s="608" t="s">
        <v>50</v>
      </c>
      <c r="F29" s="608"/>
      <c r="G29" s="608"/>
      <c r="H29" s="608"/>
      <c r="I29" s="608"/>
      <c r="J29" s="608"/>
      <c r="K29" s="608"/>
      <c r="L29" s="608"/>
      <c r="M29" s="608"/>
      <c r="N29" s="679"/>
      <c r="O29" s="2"/>
      <c r="P29" s="2"/>
      <c r="Q29" s="553">
        <f>IF(R29="✔",1,0)</f>
        <v>0</v>
      </c>
      <c r="R29" s="701"/>
      <c r="S29" s="608" t="s">
        <v>42</v>
      </c>
      <c r="T29" s="608"/>
      <c r="U29" s="608"/>
      <c r="V29" s="608"/>
      <c r="W29" s="608"/>
      <c r="X29" s="608"/>
      <c r="Y29" s="608"/>
      <c r="Z29" s="608"/>
      <c r="AA29" s="710"/>
      <c r="AC29" s="2"/>
      <c r="BE29" s="541"/>
      <c r="BF29" s="541"/>
      <c r="BG29" s="541"/>
      <c r="BH29" s="541"/>
      <c r="BI29" s="541"/>
      <c r="BJ29" s="541"/>
      <c r="BK29" s="540"/>
      <c r="BL29" s="540"/>
      <c r="BM29" s="540"/>
      <c r="BN29" s="540"/>
      <c r="BO29" s="540"/>
      <c r="BP29" s="541"/>
      <c r="BQ29" s="541"/>
      <c r="BR29" s="541"/>
      <c r="BS29" s="541"/>
      <c r="BT29" s="541"/>
      <c r="BU29" s="541"/>
      <c r="BV29" s="541"/>
      <c r="BW29" s="541"/>
      <c r="BX29" s="541"/>
      <c r="BY29" s="541"/>
      <c r="BZ29" s="541"/>
      <c r="CA29" s="541"/>
      <c r="CB29" s="541"/>
      <c r="CC29" s="541"/>
      <c r="CD29" s="541"/>
      <c r="CE29" s="541"/>
      <c r="CF29" s="541"/>
      <c r="CG29" s="541"/>
    </row>
    <row r="30" spans="1:90" s="3" customFormat="1" ht="14.25" customHeight="1" x14ac:dyDescent="0.15">
      <c r="A30" s="553"/>
      <c r="B30" s="633"/>
      <c r="C30" s="636"/>
      <c r="D30" s="636"/>
      <c r="E30" s="608"/>
      <c r="F30" s="608"/>
      <c r="G30" s="608"/>
      <c r="H30" s="608"/>
      <c r="I30" s="608"/>
      <c r="J30" s="608"/>
      <c r="K30" s="608"/>
      <c r="L30" s="608"/>
      <c r="M30" s="608"/>
      <c r="N30" s="679"/>
      <c r="O30" s="2"/>
      <c r="P30" s="2"/>
      <c r="Q30" s="553"/>
      <c r="R30" s="701"/>
      <c r="S30" s="608"/>
      <c r="T30" s="608"/>
      <c r="U30" s="608"/>
      <c r="V30" s="608"/>
      <c r="W30" s="608"/>
      <c r="X30" s="608"/>
      <c r="Y30" s="608"/>
      <c r="Z30" s="608"/>
      <c r="AA30" s="710"/>
      <c r="AC30" s="2"/>
      <c r="BB30" s="34"/>
      <c r="BC30" s="34"/>
      <c r="BD30" s="34"/>
      <c r="BE30" s="541"/>
      <c r="BF30" s="541"/>
      <c r="BG30" s="541"/>
      <c r="BH30" s="541"/>
      <c r="BI30" s="541"/>
      <c r="BJ30" s="541"/>
      <c r="BK30" s="540"/>
      <c r="BL30" s="540"/>
      <c r="BM30" s="540"/>
      <c r="BN30" s="540"/>
      <c r="BO30" s="540"/>
      <c r="BP30" s="541"/>
      <c r="BQ30" s="541"/>
      <c r="BR30" s="541"/>
      <c r="BS30" s="541"/>
      <c r="BT30" s="541"/>
      <c r="BU30" s="541"/>
      <c r="BV30" s="541"/>
      <c r="BW30" s="541"/>
      <c r="BX30" s="541"/>
      <c r="BY30" s="541"/>
      <c r="BZ30" s="541"/>
      <c r="CA30" s="541"/>
      <c r="CB30" s="541"/>
      <c r="CC30" s="541"/>
      <c r="CD30" s="541"/>
      <c r="CE30" s="541"/>
      <c r="CF30" s="541"/>
      <c r="CG30" s="541"/>
    </row>
    <row r="31" spans="1:90" s="3" customFormat="1" ht="14.25" customHeight="1" thickBot="1" x14ac:dyDescent="0.2">
      <c r="A31" s="553"/>
      <c r="B31" s="633"/>
      <c r="C31" s="636"/>
      <c r="D31" s="636"/>
      <c r="E31" s="608"/>
      <c r="F31" s="608"/>
      <c r="G31" s="608"/>
      <c r="H31" s="608"/>
      <c r="I31" s="608"/>
      <c r="J31" s="608"/>
      <c r="K31" s="608"/>
      <c r="L31" s="608"/>
      <c r="M31" s="608"/>
      <c r="N31" s="679"/>
      <c r="O31" s="2"/>
      <c r="P31" s="2"/>
      <c r="Q31" s="553"/>
      <c r="R31" s="701"/>
      <c r="S31" s="608"/>
      <c r="T31" s="608"/>
      <c r="U31" s="608"/>
      <c r="V31" s="608"/>
      <c r="W31" s="608"/>
      <c r="X31" s="608"/>
      <c r="Y31" s="608"/>
      <c r="Z31" s="608"/>
      <c r="AA31" s="710"/>
      <c r="AC31" s="2"/>
      <c r="AV31" s="714" t="s">
        <v>86</v>
      </c>
      <c r="AW31" s="714"/>
      <c r="AX31" s="714"/>
      <c r="AY31" s="714"/>
      <c r="BB31" s="2"/>
      <c r="BC31" s="2"/>
      <c r="BD31" s="2"/>
      <c r="BE31" s="541" t="str">
        <f>C60</f>
        <v/>
      </c>
      <c r="BF31" s="541"/>
      <c r="BG31" s="541">
        <f t="shared" ref="BG31" si="2">IF(BE31="✔",1,0)</f>
        <v>0</v>
      </c>
      <c r="BH31" s="541"/>
      <c r="BI31" s="541" t="s">
        <v>87</v>
      </c>
      <c r="BJ31" s="541"/>
      <c r="BK31" s="540" t="str">
        <f>F60</f>
        <v>継続</v>
      </c>
      <c r="BL31" s="540"/>
      <c r="BM31" s="540"/>
      <c r="BN31" s="540"/>
      <c r="BO31" s="540"/>
      <c r="BP31" s="541"/>
      <c r="BQ31" s="541"/>
      <c r="BR31" s="541"/>
      <c r="BS31" s="541"/>
      <c r="BT31" s="541"/>
      <c r="BU31" s="541"/>
      <c r="BV31" s="541"/>
      <c r="BW31" s="541"/>
      <c r="BX31" s="541"/>
      <c r="BY31" s="541"/>
      <c r="BZ31" s="541"/>
      <c r="CA31" s="541"/>
      <c r="CB31" s="541"/>
      <c r="CC31" s="541"/>
      <c r="CD31" s="541"/>
      <c r="CE31" s="541"/>
      <c r="CF31" s="541"/>
      <c r="CG31" s="541"/>
    </row>
    <row r="32" spans="1:90" s="3" customFormat="1" ht="14.25" customHeight="1" thickBot="1" x14ac:dyDescent="0.2">
      <c r="A32" s="553"/>
      <c r="B32" s="633"/>
      <c r="C32" s="636"/>
      <c r="D32" s="636"/>
      <c r="E32" s="608"/>
      <c r="F32" s="608"/>
      <c r="G32" s="608"/>
      <c r="H32" s="608"/>
      <c r="I32" s="608"/>
      <c r="J32" s="608"/>
      <c r="K32" s="608"/>
      <c r="L32" s="608"/>
      <c r="M32" s="608"/>
      <c r="N32" s="679"/>
      <c r="O32" s="2"/>
      <c r="P32" s="2"/>
      <c r="Q32" s="553"/>
      <c r="R32" s="702"/>
      <c r="S32" s="622"/>
      <c r="T32" s="622"/>
      <c r="U32" s="622"/>
      <c r="V32" s="622"/>
      <c r="W32" s="622"/>
      <c r="X32" s="622"/>
      <c r="Y32" s="622"/>
      <c r="Z32" s="622"/>
      <c r="AA32" s="711"/>
      <c r="AC32" s="2"/>
      <c r="AP32" s="20"/>
      <c r="AQ32" s="20"/>
      <c r="AR32" s="20"/>
      <c r="AS32" s="609" t="str">
        <f>IF(OR(AND(H9&lt;&gt;"",B19="✔",A37&gt;0,R33="✔"),AND(H9&lt;&gt;"",B19="✔",B37="✔",A55&gt;0,R43="✔",AD49&gt;0,R33="✔")),"✔","")</f>
        <v/>
      </c>
      <c r="AT32" s="610"/>
      <c r="AU32" s="615" t="s">
        <v>58</v>
      </c>
      <c r="AV32" s="690" t="s">
        <v>52</v>
      </c>
      <c r="AW32" s="691"/>
      <c r="AX32" s="691"/>
      <c r="AY32" s="692"/>
      <c r="BB32" s="34"/>
      <c r="BC32" s="34"/>
      <c r="BD32" s="34"/>
      <c r="BE32" s="541"/>
      <c r="BF32" s="541"/>
      <c r="BG32" s="541"/>
      <c r="BH32" s="541"/>
      <c r="BI32" s="541"/>
      <c r="BJ32" s="541"/>
      <c r="BK32" s="540"/>
      <c r="BL32" s="540"/>
      <c r="BM32" s="540"/>
      <c r="BN32" s="540"/>
      <c r="BO32" s="540"/>
      <c r="BP32" s="541"/>
      <c r="BQ32" s="541"/>
      <c r="BR32" s="541"/>
      <c r="BS32" s="541"/>
      <c r="BT32" s="541"/>
      <c r="BU32" s="541"/>
      <c r="BV32" s="541"/>
      <c r="BW32" s="541"/>
      <c r="BX32" s="541"/>
      <c r="BY32" s="541"/>
      <c r="BZ32" s="541"/>
      <c r="CA32" s="541"/>
      <c r="CB32" s="541"/>
      <c r="CC32" s="541"/>
      <c r="CD32" s="541"/>
      <c r="CE32" s="541"/>
      <c r="CF32" s="541"/>
      <c r="CG32" s="541"/>
    </row>
    <row r="33" spans="1:160" s="3" customFormat="1" ht="14.25" customHeight="1" thickBot="1" x14ac:dyDescent="0.2">
      <c r="A33" s="553">
        <f>IF(B33="✔",1,0)</f>
        <v>0</v>
      </c>
      <c r="B33" s="633"/>
      <c r="C33" s="635" t="s">
        <v>66</v>
      </c>
      <c r="D33" s="636"/>
      <c r="E33" s="608" t="s">
        <v>51</v>
      </c>
      <c r="F33" s="608"/>
      <c r="G33" s="608"/>
      <c r="H33" s="608"/>
      <c r="I33" s="608"/>
      <c r="J33" s="608"/>
      <c r="K33" s="608"/>
      <c r="L33" s="608"/>
      <c r="M33" s="608"/>
      <c r="N33" s="679"/>
      <c r="O33" s="2"/>
      <c r="P33" s="2"/>
      <c r="Q33" s="553">
        <f>Q28+Q29</f>
        <v>0</v>
      </c>
      <c r="R33" s="623"/>
      <c r="S33" s="618" t="s">
        <v>240</v>
      </c>
      <c r="T33" s="619"/>
      <c r="U33" s="619"/>
      <c r="V33" s="619"/>
      <c r="W33" s="619"/>
      <c r="X33" s="619"/>
      <c r="Y33" s="619"/>
      <c r="Z33" s="619"/>
      <c r="AA33" s="619"/>
      <c r="AB33" s="713" t="s">
        <v>59</v>
      </c>
      <c r="AC33" s="582"/>
      <c r="AD33" s="582"/>
      <c r="AE33" s="582"/>
      <c r="AF33" s="582"/>
      <c r="AG33" s="582"/>
      <c r="AH33" s="582"/>
      <c r="AI33" s="582"/>
      <c r="AJ33" s="582"/>
      <c r="AK33" s="582"/>
      <c r="AL33" s="582"/>
      <c r="AM33" s="582"/>
      <c r="AN33" s="582"/>
      <c r="AO33" s="582"/>
      <c r="AP33" s="582"/>
      <c r="AQ33" s="582"/>
      <c r="AR33" s="583"/>
      <c r="AS33" s="611"/>
      <c r="AT33" s="612"/>
      <c r="AU33" s="615"/>
      <c r="AV33" s="693"/>
      <c r="AW33" s="694"/>
      <c r="AX33" s="694"/>
      <c r="AY33" s="695"/>
      <c r="BB33" s="34"/>
      <c r="BC33" s="34"/>
      <c r="BD33" s="34"/>
      <c r="BE33" s="541"/>
      <c r="BF33" s="541"/>
      <c r="BG33" s="541"/>
      <c r="BH33" s="541"/>
      <c r="BI33" s="541"/>
      <c r="BJ33" s="541"/>
      <c r="BK33" s="540"/>
      <c r="BL33" s="540"/>
      <c r="BM33" s="540"/>
      <c r="BN33" s="540"/>
      <c r="BO33" s="540"/>
      <c r="BP33" s="541"/>
      <c r="BQ33" s="541"/>
      <c r="BR33" s="541"/>
      <c r="BS33" s="541"/>
      <c r="BT33" s="541"/>
      <c r="BU33" s="541"/>
      <c r="BV33" s="541"/>
      <c r="BW33" s="541"/>
      <c r="BX33" s="541"/>
      <c r="BY33" s="541"/>
      <c r="BZ33" s="541"/>
      <c r="CA33" s="541"/>
      <c r="CB33" s="541"/>
      <c r="CC33" s="541"/>
      <c r="CD33" s="541"/>
      <c r="CE33" s="541"/>
      <c r="CF33" s="541"/>
      <c r="CG33" s="541"/>
    </row>
    <row r="34" spans="1:160" s="3" customFormat="1" ht="14.25" customHeight="1" thickTop="1" x14ac:dyDescent="0.15">
      <c r="A34" s="553"/>
      <c r="B34" s="633"/>
      <c r="C34" s="636"/>
      <c r="D34" s="636"/>
      <c r="E34" s="608"/>
      <c r="F34" s="608"/>
      <c r="G34" s="608"/>
      <c r="H34" s="608"/>
      <c r="I34" s="608"/>
      <c r="J34" s="608"/>
      <c r="K34" s="608"/>
      <c r="L34" s="608"/>
      <c r="M34" s="608"/>
      <c r="N34" s="679"/>
      <c r="O34" s="2"/>
      <c r="P34" s="2"/>
      <c r="Q34" s="553"/>
      <c r="R34" s="624"/>
      <c r="S34" s="620"/>
      <c r="T34" s="620"/>
      <c r="U34" s="620"/>
      <c r="V34" s="620"/>
      <c r="W34" s="620"/>
      <c r="X34" s="620"/>
      <c r="Y34" s="620"/>
      <c r="Z34" s="620"/>
      <c r="AA34" s="620"/>
      <c r="AB34" s="98"/>
      <c r="AC34" s="42"/>
      <c r="AD34" s="42"/>
      <c r="AE34" s="42"/>
      <c r="AF34" s="42"/>
      <c r="AG34" s="42"/>
      <c r="AH34" s="42"/>
      <c r="AI34" s="42"/>
      <c r="AJ34" s="42"/>
      <c r="AK34" s="42"/>
      <c r="AL34" s="42"/>
      <c r="AM34" s="42"/>
      <c r="AN34" s="42"/>
      <c r="AO34" s="42"/>
      <c r="AP34" s="579"/>
      <c r="AQ34" s="579"/>
      <c r="AR34" s="580"/>
      <c r="AS34" s="611"/>
      <c r="AT34" s="612"/>
      <c r="AU34" s="615"/>
      <c r="AV34" s="693"/>
      <c r="AW34" s="694"/>
      <c r="AX34" s="694"/>
      <c r="AY34" s="695"/>
      <c r="BB34" s="34"/>
      <c r="BC34" s="34"/>
      <c r="BD34" s="34"/>
      <c r="BE34" s="541"/>
      <c r="BF34" s="541"/>
      <c r="BG34" s="541"/>
      <c r="BH34" s="541"/>
      <c r="BI34" s="541"/>
      <c r="BJ34" s="541"/>
      <c r="BK34" s="540"/>
      <c r="BL34" s="540"/>
      <c r="BM34" s="540"/>
      <c r="BN34" s="540"/>
      <c r="BO34" s="540"/>
      <c r="BP34" s="541"/>
      <c r="BQ34" s="541"/>
      <c r="BR34" s="541"/>
      <c r="BS34" s="541"/>
      <c r="BT34" s="541"/>
      <c r="BU34" s="541"/>
      <c r="BV34" s="541"/>
      <c r="BW34" s="541"/>
      <c r="BX34" s="541"/>
      <c r="BY34" s="541"/>
      <c r="BZ34" s="541"/>
      <c r="CA34" s="541"/>
      <c r="CB34" s="541"/>
      <c r="CC34" s="541"/>
      <c r="CD34" s="541"/>
      <c r="CE34" s="541"/>
      <c r="CF34" s="541"/>
      <c r="CG34" s="541"/>
    </row>
    <row r="35" spans="1:160" s="3" customFormat="1" ht="14.25" customHeight="1" thickBot="1" x14ac:dyDescent="0.2">
      <c r="A35" s="553"/>
      <c r="B35" s="633"/>
      <c r="C35" s="636"/>
      <c r="D35" s="636"/>
      <c r="E35" s="608"/>
      <c r="F35" s="608"/>
      <c r="G35" s="608"/>
      <c r="H35" s="608"/>
      <c r="I35" s="608"/>
      <c r="J35" s="608"/>
      <c r="K35" s="608"/>
      <c r="L35" s="608"/>
      <c r="M35" s="608"/>
      <c r="N35" s="679"/>
      <c r="O35" s="2"/>
      <c r="P35" s="32"/>
      <c r="Q35" s="553"/>
      <c r="R35" s="624"/>
      <c r="S35" s="620"/>
      <c r="T35" s="620"/>
      <c r="U35" s="620"/>
      <c r="V35" s="620"/>
      <c r="W35" s="620"/>
      <c r="X35" s="620"/>
      <c r="Y35" s="620"/>
      <c r="Z35" s="620"/>
      <c r="AA35" s="620"/>
      <c r="AB35" s="102" t="s">
        <v>103</v>
      </c>
      <c r="AC35" s="37" t="s">
        <v>104</v>
      </c>
      <c r="AD35" s="26"/>
      <c r="AJ35" s="2"/>
      <c r="AK35" s="2"/>
      <c r="AR35" s="41"/>
      <c r="AS35" s="613"/>
      <c r="AT35" s="614"/>
      <c r="AU35" s="615"/>
      <c r="AV35" s="696"/>
      <c r="AW35" s="697"/>
      <c r="AX35" s="697"/>
      <c r="AY35" s="698"/>
      <c r="BB35" s="34"/>
      <c r="BC35" s="34"/>
      <c r="BE35" s="541"/>
      <c r="BF35" s="541"/>
      <c r="BG35" s="541"/>
      <c r="BH35" s="541"/>
      <c r="BI35" s="541"/>
      <c r="BJ35" s="541"/>
      <c r="BK35" s="540"/>
      <c r="BL35" s="540"/>
      <c r="BM35" s="540"/>
      <c r="BN35" s="540"/>
      <c r="BO35" s="540"/>
      <c r="BP35" s="541"/>
      <c r="BQ35" s="541"/>
      <c r="BR35" s="541"/>
      <c r="BS35" s="541"/>
      <c r="BT35" s="541"/>
      <c r="BU35" s="541"/>
      <c r="BV35" s="541"/>
      <c r="BW35" s="541"/>
      <c r="BX35" s="541"/>
      <c r="BY35" s="541"/>
      <c r="BZ35" s="541"/>
      <c r="CA35" s="541"/>
      <c r="CB35" s="541"/>
      <c r="CC35" s="541"/>
      <c r="CD35" s="541"/>
      <c r="CE35" s="541"/>
      <c r="CF35" s="541"/>
      <c r="CG35" s="541"/>
    </row>
    <row r="36" spans="1:160" s="3" customFormat="1" ht="14.25" customHeight="1" thickBot="1" x14ac:dyDescent="0.2">
      <c r="A36" s="553"/>
      <c r="B36" s="634"/>
      <c r="C36" s="637"/>
      <c r="D36" s="637"/>
      <c r="E36" s="621"/>
      <c r="F36" s="621"/>
      <c r="G36" s="621"/>
      <c r="H36" s="621"/>
      <c r="I36" s="621"/>
      <c r="J36" s="621"/>
      <c r="K36" s="621"/>
      <c r="L36" s="621"/>
      <c r="M36" s="621"/>
      <c r="N36" s="680"/>
      <c r="O36" s="102" t="s">
        <v>103</v>
      </c>
      <c r="P36" s="37" t="s">
        <v>104</v>
      </c>
      <c r="Q36" s="103"/>
      <c r="U36" s="616"/>
      <c r="V36" s="616"/>
      <c r="AB36" s="299" t="str">
        <f>IF(OR(H9="",B19="",A37=0,R25="✔",R29="✔"),"","✔")</f>
        <v/>
      </c>
      <c r="AC36" s="299" t="str">
        <f>IF(OR(H9="",B19="",A37=0,R33="✔"),"","✔")</f>
        <v/>
      </c>
      <c r="AD36" s="102"/>
      <c r="AN36" s="2"/>
      <c r="BB36" s="2"/>
      <c r="BC36" s="2"/>
      <c r="BE36" s="541" t="str">
        <f>S60</f>
        <v/>
      </c>
      <c r="BF36" s="541"/>
      <c r="BG36" s="541">
        <f t="shared" ref="BG36" si="3">IF(BE36="✔",1,0)</f>
        <v>0</v>
      </c>
      <c r="BH36" s="541"/>
      <c r="BI36" s="541" t="s">
        <v>88</v>
      </c>
      <c r="BJ36" s="541"/>
      <c r="BK36" s="540" t="str">
        <f>V60</f>
        <v>継続</v>
      </c>
      <c r="BL36" s="540"/>
      <c r="BM36" s="540"/>
      <c r="BN36" s="540"/>
      <c r="BO36" s="540"/>
      <c r="BP36" s="541"/>
      <c r="BQ36" s="541"/>
      <c r="BR36" s="541"/>
      <c r="BS36" s="541"/>
      <c r="BT36" s="541"/>
      <c r="BU36" s="541"/>
      <c r="BV36" s="541"/>
      <c r="BW36" s="541"/>
      <c r="BX36" s="541"/>
      <c r="BY36" s="541"/>
      <c r="BZ36" s="541"/>
      <c r="CA36" s="541"/>
      <c r="CB36" s="541"/>
      <c r="CC36" s="541"/>
      <c r="CD36" s="541"/>
      <c r="CE36" s="541"/>
      <c r="CF36" s="541"/>
      <c r="CG36" s="541"/>
    </row>
    <row r="37" spans="1:160" s="3" customFormat="1" ht="14.25" customHeight="1" thickTop="1" x14ac:dyDescent="0.15">
      <c r="A37" s="553">
        <f>A25+A29+A33</f>
        <v>0</v>
      </c>
      <c r="B37" s="623"/>
      <c r="C37" s="557" t="s">
        <v>67</v>
      </c>
      <c r="D37" s="558"/>
      <c r="E37" s="558"/>
      <c r="F37" s="558"/>
      <c r="G37" s="558"/>
      <c r="H37" s="558"/>
      <c r="I37" s="558"/>
      <c r="J37" s="558"/>
      <c r="K37" s="558"/>
      <c r="L37" s="558"/>
      <c r="M37" s="558"/>
      <c r="N37" s="559"/>
      <c r="O37" s="299" t="str">
        <f>IF(OR(H9="",B19=""),"",IF(OR(B25="✔",B29="✔",B33="✔"),"","✔"))</f>
        <v/>
      </c>
      <c r="P37" s="299" t="str">
        <f>IF(OR(H9="",B19=""),"",IF(B37="✔","","✔"))</f>
        <v/>
      </c>
      <c r="Q37" s="103"/>
      <c r="R37" s="34"/>
      <c r="S37" s="34"/>
      <c r="T37" s="34"/>
      <c r="U37" s="34"/>
      <c r="V37" s="2"/>
      <c r="W37" s="2"/>
      <c r="X37" s="603"/>
      <c r="Y37" s="2"/>
      <c r="Z37" s="2"/>
      <c r="AA37" s="603"/>
      <c r="AB37" s="102"/>
      <c r="AC37" s="102"/>
      <c r="AD37" s="604"/>
      <c r="AE37" s="2"/>
      <c r="AF37" s="2"/>
      <c r="AG37" s="603"/>
      <c r="AH37" s="2"/>
      <c r="AI37" s="2"/>
      <c r="AJ37" s="2"/>
      <c r="AR37" s="41"/>
      <c r="BB37" s="2"/>
      <c r="BC37" s="2"/>
      <c r="BE37" s="541"/>
      <c r="BF37" s="541"/>
      <c r="BG37" s="541"/>
      <c r="BH37" s="541"/>
      <c r="BI37" s="541"/>
      <c r="BJ37" s="541"/>
      <c r="BK37" s="540"/>
      <c r="BL37" s="540"/>
      <c r="BM37" s="540"/>
      <c r="BN37" s="540"/>
      <c r="BO37" s="540"/>
      <c r="BP37" s="541"/>
      <c r="BQ37" s="541"/>
      <c r="BR37" s="541"/>
      <c r="BS37" s="541"/>
      <c r="BT37" s="541"/>
      <c r="BU37" s="541"/>
      <c r="BV37" s="541"/>
      <c r="BW37" s="541"/>
      <c r="BX37" s="541"/>
      <c r="BY37" s="541"/>
      <c r="BZ37" s="541"/>
      <c r="CA37" s="541"/>
      <c r="CB37" s="541"/>
      <c r="CC37" s="541"/>
      <c r="CD37" s="541"/>
      <c r="CE37" s="541"/>
      <c r="CF37" s="541"/>
      <c r="CG37" s="541"/>
    </row>
    <row r="38" spans="1:160" s="3" customFormat="1" ht="14.25" customHeight="1" x14ac:dyDescent="0.15">
      <c r="A38" s="553"/>
      <c r="B38" s="624"/>
      <c r="C38" s="560"/>
      <c r="D38" s="561"/>
      <c r="E38" s="561"/>
      <c r="F38" s="561"/>
      <c r="G38" s="561"/>
      <c r="H38" s="561"/>
      <c r="I38" s="561"/>
      <c r="J38" s="561"/>
      <c r="K38" s="561"/>
      <c r="L38" s="561"/>
      <c r="M38" s="561"/>
      <c r="N38" s="562"/>
      <c r="O38" s="290"/>
      <c r="P38" s="290"/>
      <c r="Q38" s="32"/>
      <c r="R38" s="34"/>
      <c r="S38" s="34"/>
      <c r="T38" s="34"/>
      <c r="U38" s="34"/>
      <c r="V38" s="91"/>
      <c r="W38" s="34"/>
      <c r="X38" s="603"/>
      <c r="Y38" s="300"/>
      <c r="Z38" s="300"/>
      <c r="AA38" s="603"/>
      <c r="AB38" s="102"/>
      <c r="AC38" s="102"/>
      <c r="AD38" s="604"/>
      <c r="AE38" s="2"/>
      <c r="AF38" s="2"/>
      <c r="AG38" s="603"/>
      <c r="AH38" s="2"/>
      <c r="AI38" s="2"/>
      <c r="AJ38" s="2"/>
      <c r="AK38" s="685"/>
      <c r="AR38" s="41"/>
      <c r="BB38" s="2"/>
      <c r="BC38" s="2"/>
      <c r="BE38" s="541"/>
      <c r="BF38" s="541"/>
      <c r="BG38" s="541"/>
      <c r="BH38" s="541"/>
      <c r="BI38" s="541"/>
      <c r="BJ38" s="541"/>
      <c r="BK38" s="540"/>
      <c r="BL38" s="540"/>
      <c r="BM38" s="540"/>
      <c r="BN38" s="540"/>
      <c r="BO38" s="540"/>
      <c r="BP38" s="541"/>
      <c r="BQ38" s="541"/>
      <c r="BR38" s="541"/>
      <c r="BS38" s="541"/>
      <c r="BT38" s="541"/>
      <c r="BU38" s="541"/>
      <c r="BV38" s="541"/>
      <c r="BW38" s="541"/>
      <c r="BX38" s="541"/>
      <c r="BY38" s="541"/>
      <c r="BZ38" s="541"/>
      <c r="CA38" s="541"/>
      <c r="CB38" s="541"/>
      <c r="CC38" s="541"/>
      <c r="CD38" s="541"/>
      <c r="CE38" s="541"/>
      <c r="CF38" s="541"/>
      <c r="CG38" s="541"/>
    </row>
    <row r="39" spans="1:160" s="3" customFormat="1" ht="14.25" customHeight="1" x14ac:dyDescent="0.15">
      <c r="A39" s="99"/>
      <c r="D39" s="656" t="s">
        <v>62</v>
      </c>
      <c r="E39" s="658" t="s">
        <v>63</v>
      </c>
      <c r="H39" s="20"/>
      <c r="L39" s="290"/>
      <c r="M39" s="19"/>
      <c r="N39" s="2"/>
      <c r="O39" s="2"/>
      <c r="P39" s="2"/>
      <c r="Q39" s="2"/>
      <c r="R39" s="34"/>
      <c r="S39" s="2"/>
      <c r="T39" s="2"/>
      <c r="U39" s="2"/>
      <c r="V39" s="91"/>
      <c r="W39" s="2"/>
      <c r="X39" s="2"/>
      <c r="Y39" s="2"/>
      <c r="Z39" s="2"/>
      <c r="AA39" s="2"/>
      <c r="AB39" s="2"/>
      <c r="AC39" s="2"/>
      <c r="AD39" s="2"/>
      <c r="AJ39" s="2"/>
      <c r="AK39" s="685"/>
      <c r="AR39" s="41"/>
      <c r="AS39" s="296"/>
      <c r="AT39" s="296"/>
      <c r="AU39" s="290"/>
      <c r="AV39" s="290"/>
      <c r="AW39" s="290"/>
      <c r="AX39" s="290"/>
      <c r="BB39" s="2"/>
      <c r="BC39" s="2"/>
      <c r="BE39" s="541"/>
      <c r="BF39" s="541"/>
      <c r="BG39" s="541"/>
      <c r="BH39" s="541"/>
      <c r="BI39" s="541"/>
      <c r="BJ39" s="541"/>
      <c r="BK39" s="540"/>
      <c r="BL39" s="540"/>
      <c r="BM39" s="540"/>
      <c r="BN39" s="540"/>
      <c r="BO39" s="540"/>
      <c r="BP39" s="541"/>
      <c r="BQ39" s="541"/>
      <c r="BR39" s="541"/>
      <c r="BS39" s="541"/>
      <c r="BT39" s="541"/>
      <c r="BU39" s="541"/>
      <c r="BV39" s="541"/>
      <c r="BW39" s="541"/>
      <c r="BX39" s="541"/>
      <c r="BY39" s="541"/>
      <c r="BZ39" s="541"/>
      <c r="CA39" s="541"/>
      <c r="CB39" s="541"/>
      <c r="CC39" s="541"/>
      <c r="CD39" s="541"/>
      <c r="CE39" s="541"/>
      <c r="CF39" s="541"/>
      <c r="CG39" s="541"/>
    </row>
    <row r="40" spans="1:160" s="3" customFormat="1" ht="14.25" customHeight="1" x14ac:dyDescent="0.15">
      <c r="A40" s="99"/>
      <c r="D40" s="657"/>
      <c r="E40" s="659"/>
      <c r="H40" s="20"/>
      <c r="I40" s="2"/>
      <c r="J40" s="2"/>
      <c r="K40" s="2"/>
      <c r="L40" s="290"/>
      <c r="M40" s="19"/>
      <c r="N40" s="2"/>
      <c r="O40" s="2"/>
      <c r="P40" s="2"/>
      <c r="Q40" s="2"/>
      <c r="R40" s="2"/>
      <c r="S40" s="2"/>
      <c r="T40" s="2"/>
      <c r="U40" s="2"/>
      <c r="V40" s="91"/>
      <c r="W40" s="2"/>
      <c r="X40" s="2"/>
      <c r="Y40" s="2"/>
      <c r="Z40" s="2"/>
      <c r="AA40" s="2"/>
      <c r="AB40" s="2"/>
      <c r="AC40" s="2"/>
      <c r="AD40" s="2"/>
      <c r="AJ40" s="2"/>
      <c r="AK40" s="685"/>
      <c r="AR40" s="41"/>
      <c r="AS40" s="296"/>
      <c r="AT40" s="296"/>
      <c r="AU40" s="290"/>
      <c r="AV40" s="290"/>
      <c r="AW40" s="290"/>
      <c r="AX40" s="290"/>
      <c r="BB40" s="2"/>
      <c r="BC40" s="2"/>
      <c r="BE40" s="541"/>
      <c r="BF40" s="541"/>
      <c r="BG40" s="541"/>
      <c r="BH40" s="541"/>
      <c r="BI40" s="541"/>
      <c r="BJ40" s="541"/>
      <c r="BK40" s="540"/>
      <c r="BL40" s="540"/>
      <c r="BM40" s="540"/>
      <c r="BN40" s="540"/>
      <c r="BO40" s="540"/>
      <c r="BP40" s="541"/>
      <c r="BQ40" s="541"/>
      <c r="BR40" s="541"/>
      <c r="BS40" s="541"/>
      <c r="BT40" s="541"/>
      <c r="BU40" s="541"/>
      <c r="BV40" s="541"/>
      <c r="BW40" s="541"/>
      <c r="BX40" s="541"/>
      <c r="BY40" s="541"/>
      <c r="BZ40" s="541"/>
      <c r="CA40" s="541"/>
      <c r="CB40" s="541"/>
      <c r="CC40" s="541"/>
      <c r="CD40" s="541"/>
      <c r="CE40" s="541"/>
      <c r="CF40" s="541"/>
      <c r="CG40" s="541"/>
    </row>
    <row r="41" spans="1:160" s="3" customFormat="1" ht="14.25" customHeight="1" x14ac:dyDescent="0.15">
      <c r="A41" s="99"/>
      <c r="D41" s="657"/>
      <c r="E41" s="659"/>
      <c r="G41" s="2"/>
      <c r="H41" s="20"/>
      <c r="I41" s="2"/>
      <c r="J41" s="2"/>
      <c r="K41" s="2"/>
      <c r="L41" s="290"/>
      <c r="M41" s="19"/>
      <c r="N41" s="2"/>
      <c r="O41" s="2"/>
      <c r="P41" s="2"/>
      <c r="Q41" s="2"/>
      <c r="R41" s="2"/>
      <c r="S41" s="2"/>
      <c r="T41" s="2"/>
      <c r="U41" s="2"/>
      <c r="V41" s="2"/>
      <c r="W41" s="2"/>
      <c r="X41" s="2"/>
      <c r="Y41" s="2"/>
      <c r="Z41" s="20"/>
      <c r="AA41" s="20"/>
      <c r="AJ41" s="2"/>
      <c r="AK41" s="685"/>
      <c r="AX41" s="50"/>
      <c r="BC41" s="2"/>
      <c r="BD41" s="2"/>
      <c r="BE41" s="541" t="str">
        <f>AS56</f>
        <v/>
      </c>
      <c r="BF41" s="541"/>
      <c r="BG41" s="541">
        <f t="shared" ref="BG41" si="4">IF(BE41="✔",1,0)</f>
        <v>0</v>
      </c>
      <c r="BH41" s="541"/>
      <c r="BI41" s="541" t="s">
        <v>89</v>
      </c>
      <c r="BJ41" s="541"/>
      <c r="BK41" s="540" t="str">
        <f>AV56</f>
        <v>停止</v>
      </c>
      <c r="BL41" s="540"/>
      <c r="BM41" s="540"/>
      <c r="BN41" s="540"/>
      <c r="BO41" s="540"/>
      <c r="BP41" s="541"/>
      <c r="BQ41" s="541"/>
      <c r="BR41" s="541"/>
      <c r="BS41" s="541"/>
      <c r="BT41" s="541"/>
      <c r="BU41" s="541"/>
      <c r="BV41" s="541"/>
      <c r="BW41" s="541"/>
      <c r="BX41" s="541"/>
      <c r="BY41" s="541"/>
      <c r="BZ41" s="541"/>
      <c r="CA41" s="541"/>
      <c r="CB41" s="541"/>
      <c r="CC41" s="541"/>
      <c r="CD41" s="541"/>
      <c r="CE41" s="541"/>
      <c r="CF41" s="541"/>
      <c r="CG41" s="541"/>
      <c r="CH41" s="2"/>
      <c r="CI41" s="2"/>
      <c r="CJ41" s="2"/>
      <c r="CK41" s="2"/>
      <c r="CL41" s="2"/>
      <c r="CM41" s="2"/>
      <c r="CN41" s="2"/>
      <c r="CO41" s="2"/>
      <c r="CP41" s="2"/>
      <c r="CQ41" s="2"/>
      <c r="CR41" s="2"/>
      <c r="CS41" s="2"/>
      <c r="CT41" s="2"/>
      <c r="CU41" s="2"/>
      <c r="CV41" s="2"/>
      <c r="CW41" s="2"/>
      <c r="CX41" s="2"/>
      <c r="CY41" s="2"/>
      <c r="CZ41" s="2"/>
      <c r="DA41" s="2"/>
      <c r="DB41" s="2"/>
      <c r="DC41" s="2"/>
    </row>
    <row r="42" spans="1:160" s="3" customFormat="1" ht="14.25" customHeight="1" thickBot="1" x14ac:dyDescent="0.2">
      <c r="A42" s="99"/>
      <c r="C42" s="660" t="s">
        <v>238</v>
      </c>
      <c r="D42" s="660"/>
      <c r="E42" s="660"/>
      <c r="F42" s="660"/>
      <c r="G42" s="660"/>
      <c r="H42" s="660"/>
      <c r="I42" s="660"/>
      <c r="J42" s="660"/>
      <c r="K42" s="660"/>
      <c r="L42" s="660"/>
      <c r="M42" s="660"/>
      <c r="N42" s="660"/>
      <c r="O42" s="2"/>
      <c r="S42" s="661" t="s">
        <v>55</v>
      </c>
      <c r="T42" s="661"/>
      <c r="U42" s="661"/>
      <c r="V42" s="661"/>
      <c r="W42" s="661"/>
      <c r="X42" s="661"/>
      <c r="Y42" s="661"/>
      <c r="Z42" s="661"/>
      <c r="AA42" s="661"/>
      <c r="AB42" s="48"/>
      <c r="AJ42" s="301"/>
      <c r="AK42" s="686"/>
      <c r="AX42" s="308" t="s">
        <v>225</v>
      </c>
      <c r="BC42" s="2"/>
      <c r="BD42" s="2"/>
      <c r="BE42" s="541"/>
      <c r="BF42" s="541"/>
      <c r="BG42" s="541"/>
      <c r="BH42" s="541"/>
      <c r="BI42" s="541"/>
      <c r="BJ42" s="541"/>
      <c r="BK42" s="540"/>
      <c r="BL42" s="540"/>
      <c r="BM42" s="540"/>
      <c r="BN42" s="540"/>
      <c r="BO42" s="540"/>
      <c r="BP42" s="541"/>
      <c r="BQ42" s="541"/>
      <c r="BR42" s="541"/>
      <c r="BS42" s="541"/>
      <c r="BT42" s="541"/>
      <c r="BU42" s="541"/>
      <c r="BV42" s="541"/>
      <c r="BW42" s="541"/>
      <c r="BX42" s="541"/>
      <c r="BY42" s="541"/>
      <c r="BZ42" s="541"/>
      <c r="CA42" s="541"/>
      <c r="CB42" s="541"/>
      <c r="CC42" s="541"/>
      <c r="CD42" s="541"/>
      <c r="CE42" s="541"/>
      <c r="CF42" s="541"/>
      <c r="CG42" s="541"/>
      <c r="CH42" s="2"/>
      <c r="CI42" s="2"/>
      <c r="CJ42" s="2"/>
      <c r="CK42" s="2"/>
      <c r="CL42" s="2"/>
      <c r="CM42" s="2"/>
      <c r="CN42" s="2"/>
      <c r="CO42" s="2"/>
      <c r="CP42" s="2"/>
      <c r="CQ42" s="2"/>
      <c r="CR42" s="2"/>
      <c r="CS42" s="2"/>
      <c r="CT42" s="2"/>
      <c r="CU42" s="2"/>
      <c r="CV42" s="2"/>
      <c r="CW42" s="2"/>
      <c r="CX42" s="2"/>
      <c r="CY42" s="2"/>
      <c r="CZ42" s="2"/>
      <c r="DA42" s="2"/>
      <c r="DB42" s="2"/>
      <c r="DC42" s="2"/>
    </row>
    <row r="43" spans="1:160" s="3" customFormat="1" ht="14.25" customHeight="1" thickTop="1" thickBot="1" x14ac:dyDescent="0.2">
      <c r="A43" s="553">
        <f>IF(B43="✔",1,0)</f>
        <v>0</v>
      </c>
      <c r="B43" s="662"/>
      <c r="C43" s="676" t="s">
        <v>69</v>
      </c>
      <c r="D43" s="676"/>
      <c r="E43" s="677" t="s">
        <v>178</v>
      </c>
      <c r="F43" s="677"/>
      <c r="G43" s="677"/>
      <c r="H43" s="677"/>
      <c r="I43" s="677"/>
      <c r="J43" s="677"/>
      <c r="K43" s="677"/>
      <c r="L43" s="677"/>
      <c r="M43" s="677"/>
      <c r="N43" s="678" t="s">
        <v>73</v>
      </c>
      <c r="O43" s="61" t="s">
        <v>63</v>
      </c>
      <c r="P43" s="61"/>
      <c r="Q43" s="61"/>
      <c r="R43" s="681"/>
      <c r="S43" s="683" t="s">
        <v>241</v>
      </c>
      <c r="T43" s="632"/>
      <c r="U43" s="632"/>
      <c r="V43" s="632"/>
      <c r="W43" s="632"/>
      <c r="X43" s="632"/>
      <c r="Y43" s="632"/>
      <c r="Z43" s="632"/>
      <c r="AA43" s="632"/>
      <c r="AB43" s="62" t="s">
        <v>63</v>
      </c>
      <c r="AC43" s="62"/>
      <c r="AD43" s="62"/>
      <c r="AE43" s="652" t="str">
        <f>IF(AND(H9="警告",OR(B43="✔",B51="✔"),R43="✔"),"✔","")</f>
        <v/>
      </c>
      <c r="AF43" s="653"/>
      <c r="AG43" s="628" t="s">
        <v>57</v>
      </c>
      <c r="AH43" s="648" t="s">
        <v>40</v>
      </c>
      <c r="AI43" s="648"/>
      <c r="AJ43" s="648"/>
      <c r="AK43" s="648"/>
      <c r="AL43" s="648"/>
      <c r="AM43" s="648"/>
      <c r="AN43" s="648"/>
      <c r="AO43" s="649"/>
      <c r="AP43" s="687" t="s">
        <v>63</v>
      </c>
      <c r="AQ43" s="688"/>
      <c r="AR43" s="689"/>
      <c r="AS43" s="650" t="str">
        <f>IF(AND(H9&lt;&gt;"",B19="✔",B37="✔",OR(B43="✔",B51="✔"),R43="✔",OR(AE43="✔",AE46="✔")),"✔","")</f>
        <v/>
      </c>
      <c r="AT43" s="651"/>
      <c r="AU43" s="615" t="s">
        <v>58</v>
      </c>
      <c r="AV43" s="690" t="s">
        <v>52</v>
      </c>
      <c r="AW43" s="691"/>
      <c r="AX43" s="691"/>
      <c r="AY43" s="692"/>
      <c r="BC43" s="2"/>
      <c r="BD43" s="2"/>
      <c r="BE43" s="541"/>
      <c r="BF43" s="541"/>
      <c r="BG43" s="541"/>
      <c r="BH43" s="541"/>
      <c r="BI43" s="541"/>
      <c r="BJ43" s="541"/>
      <c r="BK43" s="540"/>
      <c r="BL43" s="540"/>
      <c r="BM43" s="540"/>
      <c r="BN43" s="540"/>
      <c r="BO43" s="540"/>
      <c r="BP43" s="541"/>
      <c r="BQ43" s="541"/>
      <c r="BR43" s="541"/>
      <c r="BS43" s="541"/>
      <c r="BT43" s="541"/>
      <c r="BU43" s="541"/>
      <c r="BV43" s="541"/>
      <c r="BW43" s="541"/>
      <c r="BX43" s="541"/>
      <c r="BY43" s="541"/>
      <c r="BZ43" s="541"/>
      <c r="CA43" s="541"/>
      <c r="CB43" s="541"/>
      <c r="CC43" s="541"/>
      <c r="CD43" s="541"/>
      <c r="CE43" s="541"/>
      <c r="CF43" s="541"/>
      <c r="CG43" s="541"/>
      <c r="CH43" s="2"/>
      <c r="CI43" s="2"/>
      <c r="CJ43" s="2"/>
      <c r="CK43" s="2"/>
      <c r="CL43" s="2"/>
      <c r="CM43" s="2"/>
      <c r="CN43" s="2"/>
      <c r="CO43" s="2"/>
      <c r="CP43" s="2"/>
      <c r="CQ43" s="2"/>
      <c r="CR43" s="2"/>
      <c r="CS43" s="2"/>
      <c r="CT43" s="2"/>
      <c r="CU43" s="2"/>
      <c r="CV43" s="2"/>
      <c r="CW43" s="2"/>
      <c r="CX43" s="2"/>
      <c r="CY43" s="2"/>
      <c r="CZ43" s="2"/>
      <c r="DA43" s="2"/>
      <c r="DB43" s="2"/>
      <c r="DC43" s="2"/>
    </row>
    <row r="44" spans="1:160" s="3" customFormat="1" ht="14.25" customHeight="1" thickTop="1" thickBot="1" x14ac:dyDescent="0.2">
      <c r="A44" s="553"/>
      <c r="B44" s="633"/>
      <c r="C44" s="635"/>
      <c r="D44" s="635"/>
      <c r="E44" s="608"/>
      <c r="F44" s="608"/>
      <c r="G44" s="608"/>
      <c r="H44" s="608"/>
      <c r="I44" s="608"/>
      <c r="J44" s="608"/>
      <c r="K44" s="608"/>
      <c r="L44" s="608"/>
      <c r="M44" s="608"/>
      <c r="N44" s="679"/>
      <c r="O44" s="63" t="s">
        <v>76</v>
      </c>
      <c r="P44" s="63"/>
      <c r="Q44" s="64"/>
      <c r="R44" s="682"/>
      <c r="S44" s="684"/>
      <c r="T44" s="684"/>
      <c r="U44" s="684"/>
      <c r="V44" s="684"/>
      <c r="W44" s="684"/>
      <c r="X44" s="684"/>
      <c r="Y44" s="684"/>
      <c r="Z44" s="684"/>
      <c r="AA44" s="684"/>
      <c r="AB44" s="65" t="s">
        <v>62</v>
      </c>
      <c r="AC44" s="63"/>
      <c r="AD44" s="63"/>
      <c r="AE44" s="642"/>
      <c r="AF44" s="606"/>
      <c r="AG44" s="629"/>
      <c r="AH44" s="608"/>
      <c r="AI44" s="608"/>
      <c r="AJ44" s="608"/>
      <c r="AK44" s="608"/>
      <c r="AL44" s="608"/>
      <c r="AM44" s="608"/>
      <c r="AN44" s="608"/>
      <c r="AO44" s="646"/>
      <c r="AP44" s="654" t="s">
        <v>76</v>
      </c>
      <c r="AQ44" s="655"/>
      <c r="AR44" s="601"/>
      <c r="AS44" s="611"/>
      <c r="AT44" s="612"/>
      <c r="AU44" s="615"/>
      <c r="AV44" s="693"/>
      <c r="AW44" s="694"/>
      <c r="AX44" s="694"/>
      <c r="AY44" s="695"/>
      <c r="BC44" s="2"/>
      <c r="BD44" s="2"/>
      <c r="BE44" s="541"/>
      <c r="BF44" s="541"/>
      <c r="BG44" s="541"/>
      <c r="BH44" s="541"/>
      <c r="BI44" s="541"/>
      <c r="BJ44" s="541"/>
      <c r="BK44" s="540"/>
      <c r="BL44" s="540"/>
      <c r="BM44" s="540"/>
      <c r="BN44" s="540"/>
      <c r="BO44" s="540"/>
      <c r="BP44" s="541"/>
      <c r="BQ44" s="541"/>
      <c r="BR44" s="541"/>
      <c r="BS44" s="541"/>
      <c r="BT44" s="541"/>
      <c r="BU44" s="541"/>
      <c r="BV44" s="541"/>
      <c r="BW44" s="541"/>
      <c r="BX44" s="541"/>
      <c r="BY44" s="541"/>
      <c r="BZ44" s="541"/>
      <c r="CA44" s="541"/>
      <c r="CB44" s="541"/>
      <c r="CC44" s="541"/>
      <c r="CD44" s="541"/>
      <c r="CE44" s="541"/>
      <c r="CF44" s="541"/>
      <c r="CG44" s="541"/>
      <c r="CH44" s="2"/>
      <c r="CI44" s="2"/>
      <c r="CJ44" s="2"/>
      <c r="CK44" s="2"/>
      <c r="CL44" s="2"/>
      <c r="CM44" s="2"/>
      <c r="CN44" s="2"/>
      <c r="CO44" s="2"/>
      <c r="CP44" s="2"/>
      <c r="CQ44" s="2"/>
      <c r="CR44" s="2"/>
      <c r="CS44" s="2"/>
      <c r="CT44" s="2"/>
      <c r="CU44" s="2"/>
      <c r="CV44" s="2"/>
      <c r="CW44" s="2"/>
      <c r="CX44" s="2"/>
      <c r="CY44" s="2"/>
      <c r="CZ44" s="2"/>
      <c r="DA44" s="2"/>
      <c r="DB44" s="2"/>
      <c r="DC44" s="2"/>
    </row>
    <row r="45" spans="1:160" s="3" customFormat="1" ht="14.25" customHeight="1" x14ac:dyDescent="0.15">
      <c r="A45" s="553"/>
      <c r="B45" s="633"/>
      <c r="C45" s="635"/>
      <c r="D45" s="635"/>
      <c r="E45" s="608"/>
      <c r="F45" s="608"/>
      <c r="G45" s="608"/>
      <c r="H45" s="608"/>
      <c r="I45" s="608"/>
      <c r="J45" s="608"/>
      <c r="K45" s="608"/>
      <c r="L45" s="608"/>
      <c r="M45" s="608"/>
      <c r="N45" s="679"/>
      <c r="O45" s="26"/>
      <c r="P45" s="26"/>
      <c r="Q45" s="553">
        <f>IF(R45="✔",1,0)</f>
        <v>0</v>
      </c>
      <c r="R45" s="617"/>
      <c r="S45" s="663" t="s">
        <v>43</v>
      </c>
      <c r="T45" s="663"/>
      <c r="U45" s="664"/>
      <c r="V45" s="666" t="s">
        <v>74</v>
      </c>
      <c r="W45" s="667"/>
      <c r="X45" s="667"/>
      <c r="Y45" s="667"/>
      <c r="Z45" s="668"/>
      <c r="AA45" s="671" t="s">
        <v>77</v>
      </c>
      <c r="AB45" s="306" t="str">
        <f>IF(AND(B43="",B47="✔",B51="",H9&lt;&gt;"",B19="✔",B37="✔",R43&lt;&gt;"✔"),"✔","")</f>
        <v/>
      </c>
      <c r="AC45" s="26"/>
      <c r="AD45" s="307">
        <f>IF(AE43="✔",1,0)</f>
        <v>0</v>
      </c>
      <c r="AE45" s="642"/>
      <c r="AF45" s="606"/>
      <c r="AG45" s="629"/>
      <c r="AH45" s="608"/>
      <c r="AI45" s="608"/>
      <c r="AJ45" s="608"/>
      <c r="AK45" s="608"/>
      <c r="AL45" s="608"/>
      <c r="AM45" s="608"/>
      <c r="AN45" s="608"/>
      <c r="AO45" s="646"/>
      <c r="AQ45" s="26"/>
      <c r="AS45" s="611"/>
      <c r="AT45" s="612"/>
      <c r="AU45" s="615"/>
      <c r="AV45" s="693"/>
      <c r="AW45" s="694"/>
      <c r="AX45" s="694"/>
      <c r="AY45" s="695"/>
      <c r="BB45" s="20"/>
      <c r="BC45" s="20"/>
      <c r="BD45" s="2"/>
      <c r="BE45" s="541"/>
      <c r="BF45" s="541"/>
      <c r="BG45" s="541"/>
      <c r="BH45" s="541"/>
      <c r="BI45" s="541"/>
      <c r="BJ45" s="541"/>
      <c r="BK45" s="540"/>
      <c r="BL45" s="540"/>
      <c r="BM45" s="540"/>
      <c r="BN45" s="540"/>
      <c r="BO45" s="540"/>
      <c r="BP45" s="541"/>
      <c r="BQ45" s="541"/>
      <c r="BR45" s="541"/>
      <c r="BS45" s="541"/>
      <c r="BT45" s="541"/>
      <c r="BU45" s="541"/>
      <c r="BV45" s="541"/>
      <c r="BW45" s="541"/>
      <c r="BX45" s="541"/>
      <c r="BY45" s="541"/>
      <c r="BZ45" s="541"/>
      <c r="CA45" s="541"/>
      <c r="CB45" s="541"/>
      <c r="CC45" s="541"/>
      <c r="CD45" s="541"/>
      <c r="CE45" s="541"/>
      <c r="CF45" s="541"/>
      <c r="CG45" s="541"/>
      <c r="CH45" s="20"/>
      <c r="CI45" s="20"/>
      <c r="CJ45" s="20"/>
      <c r="CK45" s="20"/>
      <c r="CL45" s="20"/>
      <c r="CM45" s="20"/>
      <c r="CN45" s="20"/>
      <c r="CO45" s="20"/>
      <c r="CP45" s="521"/>
      <c r="CQ45" s="641"/>
      <c r="CR45" s="641"/>
      <c r="CS45" s="521"/>
      <c r="CT45" s="521"/>
      <c r="CU45" s="521"/>
      <c r="CV45" s="640"/>
      <c r="CW45" s="640"/>
      <c r="CX45" s="640"/>
      <c r="CY45" s="640"/>
      <c r="CZ45" s="640"/>
      <c r="DA45" s="640"/>
      <c r="DB45" s="640"/>
      <c r="DC45" s="64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row>
    <row r="46" spans="1:160" s="3" customFormat="1" ht="14.25" customHeight="1" thickBot="1" x14ac:dyDescent="0.2">
      <c r="A46" s="553"/>
      <c r="B46" s="633"/>
      <c r="C46" s="635"/>
      <c r="D46" s="635"/>
      <c r="E46" s="608"/>
      <c r="F46" s="608"/>
      <c r="G46" s="608"/>
      <c r="H46" s="608"/>
      <c r="I46" s="608"/>
      <c r="J46" s="608"/>
      <c r="K46" s="608"/>
      <c r="L46" s="608"/>
      <c r="M46" s="608"/>
      <c r="N46" s="679"/>
      <c r="O46" s="26"/>
      <c r="P46" s="26"/>
      <c r="Q46" s="553"/>
      <c r="R46" s="551"/>
      <c r="S46" s="541"/>
      <c r="T46" s="541"/>
      <c r="U46" s="665"/>
      <c r="V46" s="669"/>
      <c r="W46" s="546"/>
      <c r="X46" s="546"/>
      <c r="Y46" s="546"/>
      <c r="Z46" s="547"/>
      <c r="AA46" s="672"/>
      <c r="AB46" s="306"/>
      <c r="AC46" s="26"/>
      <c r="AD46" s="553">
        <f>IF(AE46="✔",1,0)</f>
        <v>0</v>
      </c>
      <c r="AE46" s="642" t="str">
        <f>IF(AND(H9="停止",B19="✔",B37="✔",A55&gt;0,R43="✔"),"✔","")</f>
        <v/>
      </c>
      <c r="AF46" s="606"/>
      <c r="AG46" s="629" t="s">
        <v>57</v>
      </c>
      <c r="AH46" s="608" t="s">
        <v>45</v>
      </c>
      <c r="AI46" s="608"/>
      <c r="AJ46" s="608"/>
      <c r="AK46" s="608"/>
      <c r="AL46" s="608"/>
      <c r="AM46" s="608"/>
      <c r="AN46" s="608"/>
      <c r="AO46" s="646"/>
      <c r="AP46" s="96"/>
      <c r="AQ46" s="2"/>
      <c r="AR46" s="5"/>
      <c r="AS46" s="613"/>
      <c r="AT46" s="614"/>
      <c r="AU46" s="615"/>
      <c r="AV46" s="696"/>
      <c r="AW46" s="697"/>
      <c r="AX46" s="697"/>
      <c r="AY46" s="698"/>
      <c r="BB46" s="20"/>
      <c r="BC46" s="20"/>
      <c r="BD46" s="2"/>
      <c r="BE46" s="541" t="str">
        <f>AS60</f>
        <v/>
      </c>
      <c r="BF46" s="541"/>
      <c r="BG46" s="541">
        <f t="shared" ref="BG46" si="5">IF(BE46="✔",1,0)</f>
        <v>0</v>
      </c>
      <c r="BH46" s="541"/>
      <c r="BI46" s="541" t="s">
        <v>90</v>
      </c>
      <c r="BJ46" s="541"/>
      <c r="BK46" s="540" t="str">
        <f>AV60</f>
        <v>警告</v>
      </c>
      <c r="BL46" s="540"/>
      <c r="BM46" s="540"/>
      <c r="BN46" s="540"/>
      <c r="BO46" s="540"/>
      <c r="BP46" s="541"/>
      <c r="BQ46" s="541"/>
      <c r="BR46" s="541"/>
      <c r="BS46" s="541"/>
      <c r="BT46" s="541"/>
      <c r="BU46" s="541"/>
      <c r="BV46" s="541"/>
      <c r="BW46" s="541"/>
      <c r="BX46" s="541"/>
      <c r="BY46" s="541"/>
      <c r="BZ46" s="541"/>
      <c r="CA46" s="541"/>
      <c r="CB46" s="541"/>
      <c r="CC46" s="541"/>
      <c r="CD46" s="541"/>
      <c r="CE46" s="541"/>
      <c r="CF46" s="541"/>
      <c r="CG46" s="541"/>
      <c r="CH46" s="20"/>
      <c r="CI46" s="20"/>
      <c r="CJ46" s="20"/>
      <c r="CK46" s="20"/>
      <c r="CL46" s="20"/>
      <c r="CM46" s="20"/>
      <c r="CN46" s="20"/>
      <c r="CO46" s="20"/>
      <c r="CP46" s="521"/>
      <c r="CQ46" s="641"/>
      <c r="CR46" s="641"/>
      <c r="CS46" s="521"/>
      <c r="CT46" s="521"/>
      <c r="CU46" s="521"/>
      <c r="CV46" s="640"/>
      <c r="CW46" s="640"/>
      <c r="CX46" s="640"/>
      <c r="CY46" s="640"/>
      <c r="CZ46" s="640"/>
      <c r="DA46" s="640"/>
      <c r="DB46" s="640"/>
      <c r="DC46" s="64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row>
    <row r="47" spans="1:160" s="3" customFormat="1" ht="14.25" customHeight="1" x14ac:dyDescent="0.15">
      <c r="A47" s="553">
        <f t="shared" ref="A47" si="6">IF(B47="✔",1,0)</f>
        <v>0</v>
      </c>
      <c r="B47" s="633"/>
      <c r="C47" s="635" t="s">
        <v>70</v>
      </c>
      <c r="D47" s="636"/>
      <c r="E47" s="608" t="s">
        <v>46</v>
      </c>
      <c r="F47" s="608"/>
      <c r="G47" s="608"/>
      <c r="H47" s="608"/>
      <c r="I47" s="608"/>
      <c r="J47" s="608"/>
      <c r="K47" s="608"/>
      <c r="L47" s="608"/>
      <c r="M47" s="608"/>
      <c r="N47" s="679"/>
      <c r="O47" s="26"/>
      <c r="P47" s="26"/>
      <c r="Q47" s="553"/>
      <c r="R47" s="551"/>
      <c r="S47" s="541"/>
      <c r="T47" s="541"/>
      <c r="U47" s="665"/>
      <c r="V47" s="670"/>
      <c r="W47" s="549"/>
      <c r="X47" s="549"/>
      <c r="Y47" s="549"/>
      <c r="Z47" s="550"/>
      <c r="AA47" s="672"/>
      <c r="AB47" s="306"/>
      <c r="AC47" s="26"/>
      <c r="AD47" s="553"/>
      <c r="AE47" s="642"/>
      <c r="AF47" s="606"/>
      <c r="AG47" s="629"/>
      <c r="AH47" s="608"/>
      <c r="AI47" s="608"/>
      <c r="AJ47" s="608"/>
      <c r="AK47" s="608"/>
      <c r="AL47" s="608"/>
      <c r="AM47" s="608"/>
      <c r="AN47" s="608"/>
      <c r="AO47" s="646"/>
      <c r="AS47" s="640"/>
      <c r="AT47" s="640"/>
      <c r="AU47" s="20"/>
      <c r="AV47" s="20"/>
      <c r="AW47" s="20"/>
      <c r="AX47" s="20"/>
      <c r="BB47" s="20"/>
      <c r="BC47" s="20"/>
      <c r="BD47" s="20"/>
      <c r="BE47" s="541"/>
      <c r="BF47" s="541"/>
      <c r="BG47" s="541"/>
      <c r="BH47" s="541"/>
      <c r="BI47" s="541"/>
      <c r="BJ47" s="541"/>
      <c r="BK47" s="540"/>
      <c r="BL47" s="540"/>
      <c r="BM47" s="540"/>
      <c r="BN47" s="540"/>
      <c r="BO47" s="540"/>
      <c r="BP47" s="541"/>
      <c r="BQ47" s="541"/>
      <c r="BR47" s="541"/>
      <c r="BS47" s="541"/>
      <c r="BT47" s="541"/>
      <c r="BU47" s="541"/>
      <c r="BV47" s="541"/>
      <c r="BW47" s="541"/>
      <c r="BX47" s="541"/>
      <c r="BY47" s="541"/>
      <c r="BZ47" s="541"/>
      <c r="CA47" s="541"/>
      <c r="CB47" s="541"/>
      <c r="CC47" s="541"/>
      <c r="CD47" s="541"/>
      <c r="CE47" s="541"/>
      <c r="CF47" s="541"/>
      <c r="CG47" s="541"/>
      <c r="CH47" s="20"/>
      <c r="CI47" s="20"/>
      <c r="CJ47" s="20"/>
      <c r="CK47" s="20"/>
      <c r="CL47" s="20"/>
      <c r="CM47" s="20"/>
      <c r="CN47" s="20"/>
      <c r="CO47" s="20"/>
      <c r="CP47" s="521"/>
      <c r="CQ47" s="641"/>
      <c r="CR47" s="641"/>
      <c r="CS47" s="521"/>
      <c r="CT47" s="521"/>
      <c r="CU47" s="521"/>
      <c r="CV47" s="640"/>
      <c r="CW47" s="640"/>
      <c r="CX47" s="640"/>
      <c r="CY47" s="640"/>
      <c r="CZ47" s="640"/>
      <c r="DA47" s="640"/>
      <c r="DB47" s="640"/>
      <c r="DC47" s="64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row>
    <row r="48" spans="1:160" s="3" customFormat="1" ht="14.25" customHeight="1" thickBot="1" x14ac:dyDescent="0.2">
      <c r="A48" s="553"/>
      <c r="B48" s="633"/>
      <c r="C48" s="636"/>
      <c r="D48" s="636"/>
      <c r="E48" s="608"/>
      <c r="F48" s="608"/>
      <c r="G48" s="608"/>
      <c r="H48" s="608"/>
      <c r="I48" s="608"/>
      <c r="J48" s="608"/>
      <c r="K48" s="608"/>
      <c r="L48" s="608"/>
      <c r="M48" s="608"/>
      <c r="N48" s="679"/>
      <c r="O48" s="26"/>
      <c r="P48" s="26"/>
      <c r="Q48" s="553">
        <f>IF(R48="✔",1,0)</f>
        <v>0</v>
      </c>
      <c r="R48" s="551"/>
      <c r="S48" s="541" t="s">
        <v>44</v>
      </c>
      <c r="T48" s="541"/>
      <c r="U48" s="665"/>
      <c r="V48" s="590" t="s">
        <v>75</v>
      </c>
      <c r="W48" s="555"/>
      <c r="X48" s="555"/>
      <c r="Y48" s="555"/>
      <c r="Z48" s="556"/>
      <c r="AA48" s="672"/>
      <c r="AB48" s="306"/>
      <c r="AC48" s="26"/>
      <c r="AD48" s="553"/>
      <c r="AE48" s="643"/>
      <c r="AF48" s="644"/>
      <c r="AG48" s="645"/>
      <c r="AH48" s="622"/>
      <c r="AI48" s="622"/>
      <c r="AJ48" s="622"/>
      <c r="AK48" s="622"/>
      <c r="AL48" s="622"/>
      <c r="AM48" s="622"/>
      <c r="AN48" s="622"/>
      <c r="AO48" s="647"/>
      <c r="AS48" s="640"/>
      <c r="AT48" s="640"/>
      <c r="AU48" s="20"/>
      <c r="AV48" s="20"/>
      <c r="AW48" s="20"/>
      <c r="AX48" s="20"/>
      <c r="BC48" s="2"/>
      <c r="BD48" s="2"/>
      <c r="BE48" s="541"/>
      <c r="BF48" s="541"/>
      <c r="BG48" s="541"/>
      <c r="BH48" s="541"/>
      <c r="BI48" s="541"/>
      <c r="BJ48" s="541"/>
      <c r="BK48" s="540"/>
      <c r="BL48" s="540"/>
      <c r="BM48" s="540"/>
      <c r="BN48" s="540"/>
      <c r="BO48" s="540"/>
      <c r="BP48" s="541"/>
      <c r="BQ48" s="541"/>
      <c r="BR48" s="541"/>
      <c r="BS48" s="541"/>
      <c r="BT48" s="541"/>
      <c r="BU48" s="541"/>
      <c r="BV48" s="541"/>
      <c r="BW48" s="541"/>
      <c r="BX48" s="541"/>
      <c r="BY48" s="541"/>
      <c r="BZ48" s="541"/>
      <c r="CA48" s="541"/>
      <c r="CB48" s="541"/>
      <c r="CC48" s="541"/>
      <c r="CD48" s="541"/>
      <c r="CE48" s="541"/>
      <c r="CF48" s="541"/>
      <c r="CG48" s="541"/>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row>
    <row r="49" spans="1:107" s="3" customFormat="1" ht="14.25" customHeight="1" x14ac:dyDescent="0.15">
      <c r="A49" s="553"/>
      <c r="B49" s="633"/>
      <c r="C49" s="636"/>
      <c r="D49" s="636"/>
      <c r="E49" s="608"/>
      <c r="F49" s="608"/>
      <c r="G49" s="608"/>
      <c r="H49" s="608"/>
      <c r="I49" s="608"/>
      <c r="J49" s="608"/>
      <c r="K49" s="608"/>
      <c r="L49" s="608"/>
      <c r="M49" s="608"/>
      <c r="N49" s="679"/>
      <c r="O49" s="26"/>
      <c r="P49" s="26"/>
      <c r="Q49" s="553"/>
      <c r="R49" s="551"/>
      <c r="S49" s="541"/>
      <c r="T49" s="541"/>
      <c r="U49" s="665"/>
      <c r="V49" s="591"/>
      <c r="W49" s="558"/>
      <c r="X49" s="558"/>
      <c r="Y49" s="558"/>
      <c r="Z49" s="559"/>
      <c r="AA49" s="672"/>
      <c r="AB49" s="306"/>
      <c r="AC49" s="26"/>
      <c r="AD49" s="553">
        <f>AD45+AD46</f>
        <v>0</v>
      </c>
      <c r="AE49" s="653" t="str">
        <f>IF(AND(H9&lt;&gt;"",B19="✔",B37="✔",A55&gt;0,R43="✔",AE43&lt;&gt;"✔",AE46&lt;&gt;"✔"),"✔","")</f>
        <v/>
      </c>
      <c r="AF49" s="653"/>
      <c r="AG49" s="628" t="s">
        <v>58</v>
      </c>
      <c r="AH49" s="630" t="s">
        <v>242</v>
      </c>
      <c r="AI49" s="631"/>
      <c r="AJ49" s="631"/>
      <c r="AK49" s="631"/>
      <c r="AL49" s="631"/>
      <c r="AM49" s="631"/>
      <c r="AN49" s="631"/>
      <c r="AO49" s="631"/>
      <c r="AS49" s="640"/>
      <c r="AT49" s="640"/>
      <c r="AU49" s="20"/>
      <c r="AV49" s="20"/>
      <c r="AW49" s="20"/>
      <c r="AX49" s="20"/>
      <c r="BC49" s="2"/>
      <c r="BD49" s="2"/>
      <c r="BE49" s="541"/>
      <c r="BF49" s="541"/>
      <c r="BG49" s="541"/>
      <c r="BH49" s="541"/>
      <c r="BI49" s="541"/>
      <c r="BJ49" s="541"/>
      <c r="BK49" s="540"/>
      <c r="BL49" s="540"/>
      <c r="BM49" s="540"/>
      <c r="BN49" s="540"/>
      <c r="BO49" s="540"/>
      <c r="BP49" s="541"/>
      <c r="BQ49" s="541"/>
      <c r="BR49" s="541"/>
      <c r="BS49" s="541"/>
      <c r="BT49" s="541"/>
      <c r="BU49" s="541"/>
      <c r="BV49" s="541"/>
      <c r="BW49" s="541"/>
      <c r="BX49" s="541"/>
      <c r="BY49" s="541"/>
      <c r="BZ49" s="541"/>
      <c r="CA49" s="541"/>
      <c r="CB49" s="541"/>
      <c r="CC49" s="541"/>
      <c r="CD49" s="541"/>
      <c r="CE49" s="541"/>
      <c r="CF49" s="541"/>
      <c r="CG49" s="541"/>
      <c r="CH49" s="2"/>
      <c r="CI49" s="2"/>
      <c r="CJ49" s="2"/>
      <c r="CK49" s="2"/>
      <c r="CL49" s="2"/>
      <c r="CM49" s="2"/>
      <c r="CN49" s="2"/>
      <c r="CO49" s="2"/>
      <c r="CP49" s="2"/>
      <c r="CQ49" s="2"/>
      <c r="CR49" s="2"/>
      <c r="CS49" s="2"/>
      <c r="CT49" s="2"/>
      <c r="CU49" s="2"/>
      <c r="CV49" s="2"/>
      <c r="CW49" s="2"/>
      <c r="CX49" s="2"/>
      <c r="CY49" s="2"/>
      <c r="CZ49" s="2"/>
      <c r="DA49" s="2"/>
      <c r="DB49" s="2"/>
      <c r="DC49" s="2"/>
    </row>
    <row r="50" spans="1:107" s="49" customFormat="1" ht="14.25" customHeight="1" thickBot="1" x14ac:dyDescent="0.2">
      <c r="A50" s="553"/>
      <c r="B50" s="633"/>
      <c r="C50" s="636"/>
      <c r="D50" s="636"/>
      <c r="E50" s="608"/>
      <c r="F50" s="608"/>
      <c r="G50" s="608"/>
      <c r="H50" s="608"/>
      <c r="I50" s="608"/>
      <c r="J50" s="608"/>
      <c r="K50" s="608"/>
      <c r="L50" s="608"/>
      <c r="M50" s="608"/>
      <c r="N50" s="679"/>
      <c r="O50" s="304"/>
      <c r="P50" s="304"/>
      <c r="Q50" s="553"/>
      <c r="R50" s="552"/>
      <c r="S50" s="674"/>
      <c r="T50" s="674"/>
      <c r="U50" s="675"/>
      <c r="V50" s="592"/>
      <c r="W50" s="593"/>
      <c r="X50" s="593"/>
      <c r="Y50" s="593"/>
      <c r="Z50" s="594"/>
      <c r="AA50" s="673"/>
      <c r="AB50" s="306" t="s">
        <v>239</v>
      </c>
      <c r="AC50" s="37" t="s">
        <v>103</v>
      </c>
      <c r="AD50" s="553"/>
      <c r="AE50" s="606"/>
      <c r="AF50" s="606"/>
      <c r="AG50" s="629"/>
      <c r="AH50" s="632"/>
      <c r="AI50" s="632"/>
      <c r="AJ50" s="632"/>
      <c r="AK50" s="632"/>
      <c r="AL50" s="632"/>
      <c r="AM50" s="632"/>
      <c r="AN50" s="632"/>
      <c r="AO50" s="632"/>
      <c r="AS50" s="640"/>
      <c r="AT50" s="640"/>
      <c r="AU50" s="20"/>
      <c r="AV50" s="20"/>
      <c r="AW50" s="20"/>
      <c r="AX50" s="20"/>
      <c r="BE50" s="541"/>
      <c r="BF50" s="541"/>
      <c r="BG50" s="564"/>
      <c r="BH50" s="564"/>
      <c r="BI50" s="541"/>
      <c r="BJ50" s="541"/>
      <c r="BK50" s="540"/>
      <c r="BL50" s="540"/>
      <c r="BM50" s="540"/>
      <c r="BN50" s="540"/>
      <c r="BO50" s="540"/>
      <c r="BP50" s="541"/>
      <c r="BQ50" s="541"/>
      <c r="BR50" s="541"/>
      <c r="BS50" s="541"/>
      <c r="BT50" s="541"/>
      <c r="BU50" s="541"/>
      <c r="BV50" s="541"/>
      <c r="BW50" s="541"/>
      <c r="BX50" s="541"/>
      <c r="BY50" s="541"/>
      <c r="BZ50" s="541"/>
      <c r="CA50" s="541"/>
      <c r="CB50" s="541"/>
      <c r="CC50" s="541"/>
      <c r="CD50" s="541"/>
      <c r="CE50" s="541"/>
      <c r="CF50" s="541"/>
      <c r="CG50" s="541"/>
    </row>
    <row r="51" spans="1:107" s="49" customFormat="1" ht="14.25" customHeight="1" x14ac:dyDescent="0.15">
      <c r="A51" s="553">
        <f t="shared" ref="A51" si="7">IF(B51="✔",1,0)</f>
        <v>0</v>
      </c>
      <c r="B51" s="633"/>
      <c r="C51" s="635" t="s">
        <v>71</v>
      </c>
      <c r="D51" s="636"/>
      <c r="E51" s="608" t="s">
        <v>48</v>
      </c>
      <c r="F51" s="608"/>
      <c r="G51" s="608"/>
      <c r="H51" s="608"/>
      <c r="I51" s="608"/>
      <c r="J51" s="608"/>
      <c r="K51" s="608"/>
      <c r="L51" s="608"/>
      <c r="M51" s="608"/>
      <c r="N51" s="679"/>
      <c r="O51" s="304"/>
      <c r="P51" s="304"/>
      <c r="Q51" s="625">
        <f>Q45+Q48</f>
        <v>0</v>
      </c>
      <c r="V51" s="638" t="s">
        <v>61</v>
      </c>
      <c r="AB51" s="299" t="str">
        <f>IF(OR(H9="",B19="",B37="",A55=0,R45="✔",R48="✔"),"","✔")</f>
        <v/>
      </c>
      <c r="AC51" s="299" t="str">
        <f>IF(OR(H9="",B19="",B37="",A55=0,R43="✔"),"","✔")</f>
        <v/>
      </c>
      <c r="AD51" s="553"/>
      <c r="AE51" s="606"/>
      <c r="AF51" s="606"/>
      <c r="AG51" s="629"/>
      <c r="AH51" s="632"/>
      <c r="AI51" s="632"/>
      <c r="AJ51" s="632"/>
      <c r="AK51" s="632"/>
      <c r="AL51" s="632"/>
      <c r="AM51" s="632"/>
      <c r="AN51" s="632"/>
      <c r="AO51" s="632"/>
      <c r="AS51" s="51"/>
      <c r="AT51" s="51"/>
      <c r="AU51" s="51"/>
      <c r="AV51" s="51"/>
      <c r="AW51" s="51"/>
      <c r="AX51" s="1"/>
      <c r="BE51" s="541" t="str">
        <f>AS43</f>
        <v/>
      </c>
      <c r="BF51" s="541"/>
      <c r="BG51" s="541">
        <f t="shared" ref="BG51" si="8">IF(BE51="✔",1,0)</f>
        <v>0</v>
      </c>
      <c r="BH51" s="541"/>
      <c r="BI51" s="541" t="s">
        <v>224</v>
      </c>
      <c r="BJ51" s="541"/>
      <c r="BK51" s="540" t="str">
        <f>AV43</f>
        <v>廃止
（返還不要）</v>
      </c>
      <c r="BL51" s="540"/>
      <c r="BM51" s="540"/>
      <c r="BN51" s="540"/>
      <c r="BO51" s="540"/>
      <c r="BP51" s="541"/>
      <c r="BQ51" s="541"/>
      <c r="BR51" s="541"/>
      <c r="BS51" s="541"/>
      <c r="BT51" s="541"/>
      <c r="BU51" s="541"/>
      <c r="BV51" s="541"/>
      <c r="BW51" s="541"/>
      <c r="BX51" s="541"/>
      <c r="BY51" s="541"/>
      <c r="BZ51" s="541"/>
      <c r="CA51" s="541"/>
      <c r="CB51" s="541"/>
      <c r="CC51" s="541"/>
      <c r="CD51" s="541"/>
      <c r="CE51" s="541"/>
      <c r="CF51" s="541"/>
      <c r="CG51" s="541"/>
    </row>
    <row r="52" spans="1:107" s="51" customFormat="1" ht="14.25" customHeight="1" x14ac:dyDescent="0.15">
      <c r="A52" s="553"/>
      <c r="B52" s="633"/>
      <c r="C52" s="636"/>
      <c r="D52" s="636"/>
      <c r="E52" s="608"/>
      <c r="F52" s="608"/>
      <c r="G52" s="608"/>
      <c r="H52" s="608"/>
      <c r="I52" s="608"/>
      <c r="J52" s="608"/>
      <c r="K52" s="608"/>
      <c r="L52" s="608"/>
      <c r="M52" s="608"/>
      <c r="N52" s="679"/>
      <c r="O52" s="305"/>
      <c r="P52" s="102"/>
      <c r="Q52" s="625"/>
      <c r="S52" s="34"/>
      <c r="T52" s="34"/>
      <c r="U52" s="34"/>
      <c r="V52" s="638"/>
      <c r="W52" s="3"/>
      <c r="X52" s="3"/>
      <c r="Y52" s="3"/>
      <c r="Z52" s="3"/>
      <c r="AA52" s="3"/>
      <c r="AB52" s="3"/>
      <c r="AC52" s="3"/>
      <c r="AJ52" s="587" t="s">
        <v>243</v>
      </c>
      <c r="AK52" s="584" t="s">
        <v>63</v>
      </c>
      <c r="AT52" s="290"/>
      <c r="AU52" s="290"/>
      <c r="AV52" s="290"/>
      <c r="AW52" s="290"/>
      <c r="AX52" s="1"/>
      <c r="BC52" s="49"/>
      <c r="BD52" s="49"/>
      <c r="BE52" s="541"/>
      <c r="BF52" s="541"/>
      <c r="BG52" s="541"/>
      <c r="BH52" s="541"/>
      <c r="BI52" s="541"/>
      <c r="BJ52" s="541"/>
      <c r="BK52" s="540"/>
      <c r="BL52" s="540"/>
      <c r="BM52" s="540"/>
      <c r="BN52" s="540"/>
      <c r="BO52" s="540"/>
      <c r="BP52" s="541"/>
      <c r="BQ52" s="541"/>
      <c r="BR52" s="541"/>
      <c r="BS52" s="541"/>
      <c r="BT52" s="541"/>
      <c r="BU52" s="541"/>
      <c r="BV52" s="541"/>
      <c r="BW52" s="541"/>
      <c r="BX52" s="541"/>
      <c r="BY52" s="541"/>
      <c r="BZ52" s="541"/>
      <c r="CA52" s="541"/>
      <c r="CB52" s="541"/>
      <c r="CC52" s="541"/>
      <c r="CD52" s="541"/>
      <c r="CE52" s="541"/>
      <c r="CF52" s="541"/>
      <c r="CG52" s="541"/>
      <c r="CH52" s="49"/>
      <c r="CI52" s="49"/>
      <c r="CJ52" s="49"/>
      <c r="CK52" s="49"/>
      <c r="CL52" s="49"/>
      <c r="CM52" s="49"/>
      <c r="CN52" s="49"/>
      <c r="CO52" s="49"/>
      <c r="CP52" s="49"/>
      <c r="CQ52" s="49"/>
      <c r="CR52" s="49"/>
      <c r="CS52" s="49"/>
      <c r="CT52" s="49"/>
      <c r="CU52" s="49"/>
      <c r="CV52" s="49"/>
      <c r="CW52" s="49"/>
      <c r="CX52" s="49"/>
      <c r="CY52" s="49"/>
      <c r="CZ52" s="49"/>
      <c r="DA52" s="49"/>
    </row>
    <row r="53" spans="1:107" s="51" customFormat="1" ht="14.25" customHeight="1" x14ac:dyDescent="0.15">
      <c r="A53" s="553"/>
      <c r="B53" s="633"/>
      <c r="C53" s="636"/>
      <c r="D53" s="636"/>
      <c r="E53" s="608"/>
      <c r="F53" s="608"/>
      <c r="G53" s="608"/>
      <c r="H53" s="608"/>
      <c r="I53" s="608"/>
      <c r="J53" s="608"/>
      <c r="K53" s="608"/>
      <c r="L53" s="608"/>
      <c r="M53" s="608"/>
      <c r="N53" s="679"/>
      <c r="O53" s="305"/>
      <c r="P53" s="102"/>
      <c r="Q53" s="102"/>
      <c r="R53" s="34"/>
      <c r="S53" s="34"/>
      <c r="T53" s="34"/>
      <c r="U53" s="34"/>
      <c r="V53" s="638"/>
      <c r="W53" s="3"/>
      <c r="X53" s="3"/>
      <c r="Y53" s="3"/>
      <c r="Z53" s="3"/>
      <c r="AA53" s="3"/>
      <c r="AB53" s="3"/>
      <c r="AC53" s="3"/>
      <c r="AJ53" s="588"/>
      <c r="AK53" s="585"/>
      <c r="AT53" s="290"/>
      <c r="AU53" s="290"/>
      <c r="AV53" s="290"/>
      <c r="AW53" s="290"/>
      <c r="AX53" s="11"/>
      <c r="BC53" s="49"/>
      <c r="BD53" s="49"/>
      <c r="BE53" s="541"/>
      <c r="BF53" s="541"/>
      <c r="BG53" s="541"/>
      <c r="BH53" s="541"/>
      <c r="BI53" s="541"/>
      <c r="BJ53" s="541"/>
      <c r="BK53" s="540"/>
      <c r="BL53" s="540"/>
      <c r="BM53" s="540"/>
      <c r="BN53" s="540"/>
      <c r="BO53" s="540"/>
      <c r="BP53" s="541"/>
      <c r="BQ53" s="541"/>
      <c r="BR53" s="541"/>
      <c r="BS53" s="541"/>
      <c r="BT53" s="541"/>
      <c r="BU53" s="541"/>
      <c r="BV53" s="541"/>
      <c r="BW53" s="541"/>
      <c r="BX53" s="541"/>
      <c r="BY53" s="541"/>
      <c r="BZ53" s="541"/>
      <c r="CA53" s="541"/>
      <c r="CB53" s="541"/>
      <c r="CC53" s="541"/>
      <c r="CD53" s="541"/>
      <c r="CE53" s="541"/>
      <c r="CF53" s="541"/>
      <c r="CG53" s="541"/>
      <c r="CH53" s="49"/>
      <c r="CI53" s="49"/>
      <c r="CJ53" s="49"/>
      <c r="CK53" s="49"/>
      <c r="CL53" s="49"/>
      <c r="CM53" s="49"/>
      <c r="CN53" s="49"/>
      <c r="CO53" s="49"/>
      <c r="CP53" s="49"/>
      <c r="CQ53" s="49"/>
      <c r="CR53" s="49"/>
      <c r="CS53" s="49"/>
      <c r="CT53" s="49"/>
      <c r="CU53" s="49"/>
      <c r="CV53" s="49"/>
      <c r="CW53" s="49"/>
      <c r="CX53" s="49"/>
      <c r="CY53" s="49"/>
      <c r="CZ53" s="49"/>
      <c r="DA53" s="49"/>
    </row>
    <row r="54" spans="1:107" s="51" customFormat="1" ht="14.25" customHeight="1" thickBot="1" x14ac:dyDescent="0.2">
      <c r="A54" s="553"/>
      <c r="B54" s="634"/>
      <c r="C54" s="637"/>
      <c r="D54" s="637"/>
      <c r="E54" s="621"/>
      <c r="F54" s="621"/>
      <c r="G54" s="621"/>
      <c r="H54" s="621"/>
      <c r="I54" s="621"/>
      <c r="J54" s="621"/>
      <c r="K54" s="621"/>
      <c r="L54" s="621"/>
      <c r="M54" s="621"/>
      <c r="N54" s="680"/>
      <c r="O54" s="102" t="s">
        <v>103</v>
      </c>
      <c r="P54" s="37" t="s">
        <v>104</v>
      </c>
      <c r="Q54" s="102"/>
      <c r="R54" s="34"/>
      <c r="S54" s="34"/>
      <c r="T54" s="34"/>
      <c r="U54" s="34"/>
      <c r="V54" s="638"/>
      <c r="W54" s="3"/>
      <c r="X54" s="3"/>
      <c r="Y54" s="3"/>
      <c r="Z54" s="3"/>
      <c r="AA54" s="3"/>
      <c r="AB54" s="3"/>
      <c r="AC54" s="3"/>
      <c r="AJ54" s="588"/>
      <c r="AK54" s="585"/>
      <c r="AT54" s="290"/>
      <c r="AU54" s="290"/>
      <c r="AV54" s="290"/>
      <c r="AW54" s="290"/>
      <c r="AX54" s="11"/>
      <c r="BC54" s="49"/>
      <c r="BD54" s="49"/>
      <c r="BE54" s="541"/>
      <c r="BF54" s="541"/>
      <c r="BG54" s="541"/>
      <c r="BH54" s="541"/>
      <c r="BI54" s="541"/>
      <c r="BJ54" s="541"/>
      <c r="BK54" s="540"/>
      <c r="BL54" s="540"/>
      <c r="BM54" s="540"/>
      <c r="BN54" s="540"/>
      <c r="BO54" s="540"/>
      <c r="BP54" s="541"/>
      <c r="BQ54" s="541"/>
      <c r="BR54" s="541"/>
      <c r="BS54" s="541"/>
      <c r="BT54" s="541"/>
      <c r="BU54" s="541"/>
      <c r="BV54" s="541"/>
      <c r="BW54" s="541"/>
      <c r="BX54" s="541"/>
      <c r="BY54" s="541"/>
      <c r="BZ54" s="541"/>
      <c r="CA54" s="541"/>
      <c r="CB54" s="541"/>
      <c r="CC54" s="541"/>
      <c r="CD54" s="541"/>
      <c r="CE54" s="541"/>
      <c r="CF54" s="541"/>
      <c r="CG54" s="541"/>
      <c r="CH54" s="49"/>
      <c r="CI54" s="49"/>
      <c r="CJ54" s="49"/>
      <c r="CK54" s="49"/>
      <c r="CL54" s="49"/>
      <c r="CM54" s="49"/>
      <c r="CN54" s="49"/>
      <c r="CO54" s="49"/>
      <c r="CP54" s="49"/>
      <c r="CQ54" s="49"/>
      <c r="CR54" s="49"/>
      <c r="CS54" s="49"/>
      <c r="CT54" s="49"/>
      <c r="CU54" s="49"/>
      <c r="CV54" s="49"/>
      <c r="CW54" s="49"/>
      <c r="CX54" s="49"/>
      <c r="CY54" s="49"/>
      <c r="CZ54" s="49"/>
      <c r="DA54" s="49"/>
    </row>
    <row r="55" spans="1:107" s="51" customFormat="1" ht="14.25" customHeight="1" thickTop="1" thickBot="1" x14ac:dyDescent="0.2">
      <c r="A55" s="625">
        <f>A43+A47+A51</f>
        <v>0</v>
      </c>
      <c r="B55" s="623"/>
      <c r="C55" s="557" t="s">
        <v>68</v>
      </c>
      <c r="D55" s="558"/>
      <c r="E55" s="558"/>
      <c r="F55" s="558"/>
      <c r="G55" s="558"/>
      <c r="H55" s="558"/>
      <c r="I55" s="558"/>
      <c r="J55" s="558"/>
      <c r="K55" s="558"/>
      <c r="L55" s="558"/>
      <c r="M55" s="558"/>
      <c r="N55" s="559"/>
      <c r="O55" s="299" t="str">
        <f>IF(OR(H9="",B37="",B19=""),"",IF(OR(B43="✔",B47="✔",B51="✔"),"","✔"))</f>
        <v/>
      </c>
      <c r="P55" s="299" t="str">
        <f>IF(OR(H9="",B37="",B19=""),"",IF(B55="✔","","✔"))</f>
        <v/>
      </c>
      <c r="Q55" s="102"/>
      <c r="R55" s="2"/>
      <c r="S55" s="2"/>
      <c r="T55" s="2"/>
      <c r="U55" s="2"/>
      <c r="V55" s="638"/>
      <c r="W55" s="3"/>
      <c r="X55" s="3"/>
      <c r="Y55" s="3"/>
      <c r="Z55" s="3"/>
      <c r="AA55" s="3"/>
      <c r="AB55" s="3"/>
      <c r="AC55" s="3"/>
      <c r="AD55" s="52"/>
      <c r="AJ55" s="589"/>
      <c r="AK55" s="586"/>
      <c r="AV55" s="602" t="s">
        <v>89</v>
      </c>
      <c r="AW55" s="602"/>
      <c r="AX55" s="602"/>
      <c r="AY55" s="602"/>
      <c r="BC55" s="49"/>
      <c r="BD55" s="49"/>
      <c r="BE55" s="541"/>
      <c r="BF55" s="541"/>
      <c r="BG55" s="564"/>
      <c r="BH55" s="564"/>
      <c r="BI55" s="541"/>
      <c r="BJ55" s="541"/>
      <c r="BK55" s="540"/>
      <c r="BL55" s="540"/>
      <c r="BM55" s="540"/>
      <c r="BN55" s="540"/>
      <c r="BO55" s="540"/>
      <c r="BP55" s="541"/>
      <c r="BQ55" s="541"/>
      <c r="BR55" s="541"/>
      <c r="BS55" s="541"/>
      <c r="BT55" s="541"/>
      <c r="BU55" s="541"/>
      <c r="BV55" s="541"/>
      <c r="BW55" s="541"/>
      <c r="BX55" s="541"/>
      <c r="BY55" s="541"/>
      <c r="BZ55" s="541"/>
      <c r="CA55" s="541"/>
      <c r="CB55" s="541"/>
      <c r="CC55" s="541"/>
      <c r="CD55" s="541"/>
      <c r="CE55" s="541"/>
      <c r="CF55" s="541"/>
      <c r="CG55" s="541"/>
      <c r="CO55" s="49"/>
      <c r="CP55" s="49"/>
      <c r="CQ55" s="49"/>
      <c r="CR55" s="49"/>
      <c r="CS55" s="49"/>
      <c r="CT55" s="49"/>
      <c r="CU55" s="49"/>
      <c r="CV55" s="49"/>
      <c r="CW55" s="49"/>
      <c r="CX55" s="49"/>
      <c r="CY55" s="49"/>
      <c r="CZ55" s="49"/>
      <c r="DA55" s="49"/>
    </row>
    <row r="56" spans="1:107" s="51" customFormat="1" ht="14.25" customHeight="1" x14ac:dyDescent="0.15">
      <c r="A56" s="625"/>
      <c r="B56" s="624"/>
      <c r="C56" s="560"/>
      <c r="D56" s="561"/>
      <c r="E56" s="561"/>
      <c r="F56" s="561"/>
      <c r="G56" s="561"/>
      <c r="H56" s="561"/>
      <c r="I56" s="561"/>
      <c r="J56" s="561"/>
      <c r="K56" s="561"/>
      <c r="L56" s="561"/>
      <c r="M56" s="561"/>
      <c r="N56" s="562"/>
      <c r="O56" s="299"/>
      <c r="P56" s="305"/>
      <c r="Q56" s="305"/>
      <c r="U56" s="49"/>
      <c r="V56" s="638"/>
      <c r="AD56" s="52"/>
      <c r="AE56" s="626" t="str">
        <f>IF(AND(H9="警告",B19="✔",B37="✔",B47="✔",A55=1,R43="✔",AE49="✔"),"✔","")</f>
        <v/>
      </c>
      <c r="AF56" s="626"/>
      <c r="AG56" s="627" t="s">
        <v>58</v>
      </c>
      <c r="AH56" s="608" t="s">
        <v>38</v>
      </c>
      <c r="AI56" s="608"/>
      <c r="AJ56" s="608"/>
      <c r="AK56" s="608"/>
      <c r="AL56" s="608"/>
      <c r="AM56" s="608"/>
      <c r="AN56" s="608"/>
      <c r="AO56" s="608"/>
      <c r="AS56" s="609" t="str">
        <f>IF(AE56="✔","✔","")</f>
        <v/>
      </c>
      <c r="AT56" s="610"/>
      <c r="AU56" s="615" t="s">
        <v>58</v>
      </c>
      <c r="AV56" s="565" t="s">
        <v>26</v>
      </c>
      <c r="AW56" s="566"/>
      <c r="AX56" s="566"/>
      <c r="AY56" s="567"/>
      <c r="BC56" s="49"/>
      <c r="BD56" s="49"/>
      <c r="BE56" s="49"/>
      <c r="BF56" s="49"/>
      <c r="BG56" s="541">
        <f>SUM(BG21:BH55)+CL16</f>
        <v>0</v>
      </c>
      <c r="BH56" s="541"/>
      <c r="BI56" s="49"/>
      <c r="BJ56" s="49"/>
      <c r="BK56" s="49"/>
      <c r="BL56" s="49"/>
      <c r="BM56" s="49"/>
      <c r="BN56" s="49"/>
      <c r="BO56" s="49"/>
      <c r="BP56" s="49"/>
      <c r="BQ56" s="49"/>
      <c r="BR56" s="49"/>
      <c r="BS56" s="49"/>
      <c r="BT56" s="49"/>
      <c r="BU56" s="49"/>
      <c r="BV56" s="49"/>
      <c r="BW56" s="49"/>
      <c r="BX56" s="49"/>
      <c r="BY56" s="49"/>
      <c r="BZ56" s="49"/>
      <c r="CA56" s="49"/>
      <c r="CB56" s="49"/>
      <c r="CO56" s="49"/>
      <c r="CP56" s="49"/>
      <c r="CQ56" s="49"/>
      <c r="CR56" s="49"/>
      <c r="CS56" s="49"/>
      <c r="CT56" s="49"/>
      <c r="CU56" s="49"/>
      <c r="CV56" s="49"/>
      <c r="CW56" s="49"/>
      <c r="CX56" s="49"/>
      <c r="CY56" s="49"/>
      <c r="CZ56" s="49"/>
      <c r="DA56" s="49"/>
    </row>
    <row r="57" spans="1:107" s="51" customFormat="1" ht="14.25" customHeight="1" thickBot="1" x14ac:dyDescent="0.2">
      <c r="A57" s="66"/>
      <c r="D57" s="595" t="s">
        <v>62</v>
      </c>
      <c r="E57" s="598" t="s">
        <v>63</v>
      </c>
      <c r="N57" s="49"/>
      <c r="O57" s="49"/>
      <c r="U57" s="49"/>
      <c r="V57" s="638"/>
      <c r="AD57" s="52"/>
      <c r="AE57" s="626"/>
      <c r="AF57" s="626"/>
      <c r="AG57" s="627"/>
      <c r="AH57" s="608"/>
      <c r="AI57" s="608"/>
      <c r="AJ57" s="608"/>
      <c r="AK57" s="608"/>
      <c r="AL57" s="608"/>
      <c r="AM57" s="608"/>
      <c r="AN57" s="608"/>
      <c r="AO57" s="608"/>
      <c r="AP57" s="582" t="s">
        <v>63</v>
      </c>
      <c r="AQ57" s="582"/>
      <c r="AR57" s="583"/>
      <c r="AS57" s="611"/>
      <c r="AT57" s="612"/>
      <c r="AU57" s="615"/>
      <c r="AV57" s="568"/>
      <c r="AW57" s="569"/>
      <c r="AX57" s="569"/>
      <c r="AY57" s="570"/>
      <c r="BC57" s="49"/>
      <c r="BD57" s="49"/>
      <c r="BE57" s="49"/>
      <c r="BF57" s="49"/>
      <c r="BG57" s="541"/>
      <c r="BH57" s="541"/>
      <c r="BI57" s="49"/>
      <c r="BJ57" s="49"/>
      <c r="BK57" s="49"/>
      <c r="BL57" s="49"/>
      <c r="BM57" s="49"/>
      <c r="BN57" s="49"/>
      <c r="BO57" s="49"/>
      <c r="BP57" s="49"/>
      <c r="BQ57" s="49"/>
      <c r="BR57" s="49"/>
      <c r="BS57" s="49"/>
      <c r="BT57" s="49"/>
      <c r="BU57" s="49"/>
      <c r="BV57" s="49"/>
      <c r="BW57" s="49"/>
      <c r="BX57" s="49"/>
      <c r="BY57" s="49"/>
      <c r="BZ57" s="49"/>
      <c r="CA57" s="49"/>
      <c r="CB57" s="49"/>
      <c r="CO57" s="49"/>
      <c r="CP57" s="49"/>
      <c r="CQ57" s="49"/>
      <c r="CR57" s="49"/>
      <c r="CS57" s="49"/>
      <c r="CT57" s="49"/>
      <c r="CU57" s="49"/>
      <c r="CV57" s="49"/>
      <c r="CW57" s="49"/>
      <c r="CX57" s="49"/>
      <c r="CY57" s="49"/>
      <c r="CZ57" s="49"/>
      <c r="DA57" s="49"/>
    </row>
    <row r="58" spans="1:107" s="51" customFormat="1" ht="14.25" customHeight="1" thickTop="1" x14ac:dyDescent="0.15">
      <c r="A58" s="66"/>
      <c r="D58" s="596"/>
      <c r="E58" s="599"/>
      <c r="N58" s="34"/>
      <c r="O58" s="34"/>
      <c r="U58" s="49"/>
      <c r="V58" s="638"/>
      <c r="AE58" s="626"/>
      <c r="AF58" s="626"/>
      <c r="AG58" s="627"/>
      <c r="AH58" s="608"/>
      <c r="AI58" s="608"/>
      <c r="AJ58" s="608"/>
      <c r="AK58" s="608"/>
      <c r="AL58" s="608"/>
      <c r="AM58" s="608"/>
      <c r="AN58" s="608"/>
      <c r="AO58" s="608"/>
      <c r="AP58" s="600" t="s">
        <v>76</v>
      </c>
      <c r="AQ58" s="600"/>
      <c r="AR58" s="601"/>
      <c r="AS58" s="611"/>
      <c r="AT58" s="612"/>
      <c r="AU58" s="615"/>
      <c r="AV58" s="568"/>
      <c r="AW58" s="569"/>
      <c r="AX58" s="569"/>
      <c r="AY58" s="570"/>
      <c r="BC58" s="49"/>
      <c r="BD58" s="49"/>
      <c r="BE58" s="521"/>
      <c r="BF58" s="521"/>
      <c r="BG58" s="541"/>
      <c r="BH58" s="541"/>
      <c r="CO58" s="49"/>
      <c r="CP58" s="49"/>
      <c r="CQ58" s="49"/>
      <c r="CR58" s="49"/>
      <c r="CS58" s="49"/>
      <c r="CT58" s="49"/>
      <c r="CU58" s="49"/>
      <c r="CV58" s="49"/>
      <c r="CW58" s="49"/>
      <c r="CX58" s="49"/>
      <c r="CY58" s="49"/>
      <c r="CZ58" s="49"/>
      <c r="DA58" s="49"/>
    </row>
    <row r="59" spans="1:107" s="51" customFormat="1" ht="14.25" customHeight="1" thickBot="1" x14ac:dyDescent="0.2">
      <c r="A59" s="66"/>
      <c r="C59" s="49"/>
      <c r="D59" s="597"/>
      <c r="E59" s="599"/>
      <c r="G59" s="602" t="s">
        <v>87</v>
      </c>
      <c r="H59" s="602"/>
      <c r="I59" s="602"/>
      <c r="L59" s="49"/>
      <c r="M59" s="49"/>
      <c r="N59" s="34"/>
      <c r="O59" s="34"/>
      <c r="R59" s="49"/>
      <c r="U59" s="53"/>
      <c r="V59" s="639"/>
      <c r="W59" s="602" t="s">
        <v>88</v>
      </c>
      <c r="X59" s="602"/>
      <c r="Y59" s="602"/>
      <c r="AE59" s="626"/>
      <c r="AF59" s="626"/>
      <c r="AG59" s="627"/>
      <c r="AH59" s="608"/>
      <c r="AI59" s="608"/>
      <c r="AJ59" s="608"/>
      <c r="AK59" s="608"/>
      <c r="AL59" s="608"/>
      <c r="AM59" s="608"/>
      <c r="AN59" s="608"/>
      <c r="AO59" s="608"/>
      <c r="AP59" s="54"/>
      <c r="AQ59" s="49"/>
      <c r="AR59" s="55"/>
      <c r="AS59" s="613"/>
      <c r="AT59" s="614"/>
      <c r="AU59" s="615"/>
      <c r="AV59" s="571"/>
      <c r="AW59" s="572"/>
      <c r="AX59" s="572"/>
      <c r="AY59" s="573"/>
      <c r="BC59" s="49"/>
      <c r="BD59" s="49"/>
      <c r="BE59" s="521"/>
      <c r="BF59" s="521"/>
      <c r="BG59" s="541"/>
      <c r="BH59" s="541"/>
      <c r="CO59" s="49"/>
      <c r="CP59" s="49"/>
      <c r="CQ59" s="49"/>
      <c r="CR59" s="49"/>
      <c r="CS59" s="49"/>
      <c r="CT59" s="49"/>
      <c r="CU59" s="49"/>
      <c r="CV59" s="49"/>
      <c r="CW59" s="49"/>
      <c r="CX59" s="49"/>
      <c r="CY59" s="49"/>
      <c r="CZ59" s="49"/>
      <c r="DA59" s="49"/>
    </row>
    <row r="60" spans="1:107" s="51" customFormat="1" ht="14.25" customHeight="1" x14ac:dyDescent="0.15">
      <c r="A60" s="66"/>
      <c r="C60" s="574" t="str">
        <f>IF(AND(H9&lt;&gt;"",B19="✔",B37="✔",B55="✔"),"✔","")</f>
        <v/>
      </c>
      <c r="D60" s="574"/>
      <c r="E60" s="575" t="s">
        <v>58</v>
      </c>
      <c r="F60" s="576" t="s">
        <v>54</v>
      </c>
      <c r="G60" s="566"/>
      <c r="H60" s="566"/>
      <c r="I60" s="567"/>
      <c r="L60" s="49"/>
      <c r="M60" s="49"/>
      <c r="N60" s="34"/>
      <c r="O60" s="34"/>
      <c r="R60" s="34"/>
      <c r="S60" s="577" t="str">
        <f>IF(AND(B47="✔",H9&lt;&gt;"",B19="✔",B37="✔",A55=1,Q51&gt;0),"✔","")</f>
        <v/>
      </c>
      <c r="T60" s="577"/>
      <c r="U60" s="578" t="s">
        <v>58</v>
      </c>
      <c r="V60" s="576" t="s">
        <v>91</v>
      </c>
      <c r="W60" s="566"/>
      <c r="X60" s="566"/>
      <c r="Y60" s="567"/>
      <c r="AB60" s="3"/>
      <c r="AC60" s="3"/>
      <c r="AE60" s="606" t="str">
        <f>IF(AND(OR(H9="継続",H9="なし"),B19="✔",B37="✔",A55&gt;0,R43="✔",AE49="✔"),"✔","")</f>
        <v/>
      </c>
      <c r="AF60" s="606"/>
      <c r="AG60" s="607" t="s">
        <v>57</v>
      </c>
      <c r="AH60" s="608" t="s">
        <v>39</v>
      </c>
      <c r="AI60" s="608"/>
      <c r="AJ60" s="608"/>
      <c r="AK60" s="608"/>
      <c r="AL60" s="608"/>
      <c r="AM60" s="608"/>
      <c r="AN60" s="608"/>
      <c r="AO60" s="608"/>
      <c r="AP60" s="54"/>
      <c r="AQ60" s="49"/>
      <c r="AR60" s="55"/>
      <c r="AS60" s="609" t="str">
        <f>IF(AE60="✔","✔","")</f>
        <v/>
      </c>
      <c r="AT60" s="610"/>
      <c r="AU60" s="615" t="s">
        <v>58</v>
      </c>
      <c r="AV60" s="565" t="s">
        <v>24</v>
      </c>
      <c r="AW60" s="566"/>
      <c r="AX60" s="566"/>
      <c r="AY60" s="567"/>
      <c r="BC60" s="49"/>
      <c r="BD60" s="49"/>
      <c r="BE60" s="521"/>
      <c r="BF60" s="521"/>
      <c r="BG60" s="541"/>
      <c r="BH60" s="541"/>
      <c r="CO60" s="49"/>
      <c r="CP60" s="49"/>
      <c r="CQ60" s="49"/>
      <c r="CR60" s="49"/>
      <c r="CS60" s="49"/>
      <c r="CT60" s="49"/>
      <c r="CU60" s="49"/>
      <c r="CV60" s="49"/>
      <c r="CW60" s="49"/>
      <c r="CX60" s="49"/>
      <c r="CY60" s="49"/>
      <c r="CZ60" s="49"/>
      <c r="DA60" s="49"/>
    </row>
    <row r="61" spans="1:107" s="51" customFormat="1" ht="14.25" customHeight="1" thickBot="1" x14ac:dyDescent="0.2">
      <c r="A61" s="66"/>
      <c r="B61" s="3"/>
      <c r="C61" s="574"/>
      <c r="D61" s="574"/>
      <c r="E61" s="575"/>
      <c r="F61" s="568"/>
      <c r="G61" s="569"/>
      <c r="H61" s="569"/>
      <c r="I61" s="570"/>
      <c r="M61" s="49"/>
      <c r="N61" s="34"/>
      <c r="O61" s="34"/>
      <c r="R61" s="34"/>
      <c r="S61" s="577"/>
      <c r="T61" s="577"/>
      <c r="U61" s="578"/>
      <c r="V61" s="568"/>
      <c r="W61" s="569"/>
      <c r="X61" s="569"/>
      <c r="Y61" s="570"/>
      <c r="AB61" s="3"/>
      <c r="AC61" s="3"/>
      <c r="AE61" s="606"/>
      <c r="AF61" s="606"/>
      <c r="AG61" s="607"/>
      <c r="AH61" s="608"/>
      <c r="AI61" s="608"/>
      <c r="AJ61" s="608"/>
      <c r="AK61" s="608"/>
      <c r="AL61" s="608"/>
      <c r="AM61" s="608"/>
      <c r="AN61" s="608"/>
      <c r="AO61" s="608"/>
      <c r="AP61" s="582" t="s">
        <v>63</v>
      </c>
      <c r="AQ61" s="582"/>
      <c r="AR61" s="583"/>
      <c r="AS61" s="611"/>
      <c r="AT61" s="612"/>
      <c r="AU61" s="615"/>
      <c r="AV61" s="568"/>
      <c r="AW61" s="569"/>
      <c r="AX61" s="569"/>
      <c r="AY61" s="570"/>
      <c r="BC61" s="49"/>
      <c r="BD61" s="49"/>
      <c r="BE61" s="521"/>
      <c r="BF61" s="521"/>
      <c r="CO61" s="49"/>
      <c r="CP61" s="49"/>
      <c r="CQ61" s="49"/>
      <c r="CR61" s="49"/>
      <c r="CS61" s="49"/>
      <c r="CT61" s="49"/>
      <c r="CU61" s="49"/>
      <c r="CV61" s="49"/>
      <c r="CW61" s="49"/>
      <c r="CX61" s="49"/>
      <c r="CY61" s="49"/>
      <c r="CZ61" s="49"/>
      <c r="DA61" s="49"/>
    </row>
    <row r="62" spans="1:107" s="51" customFormat="1" ht="14.25" customHeight="1" thickTop="1" x14ac:dyDescent="0.15">
      <c r="A62" s="66"/>
      <c r="B62" s="49"/>
      <c r="C62" s="574"/>
      <c r="D62" s="574"/>
      <c r="E62" s="575"/>
      <c r="F62" s="568"/>
      <c r="G62" s="569"/>
      <c r="H62" s="569"/>
      <c r="I62" s="570"/>
      <c r="R62" s="34"/>
      <c r="S62" s="577"/>
      <c r="T62" s="577"/>
      <c r="U62" s="578"/>
      <c r="V62" s="568"/>
      <c r="W62" s="569"/>
      <c r="X62" s="569"/>
      <c r="Y62" s="570"/>
      <c r="AB62" s="3"/>
      <c r="AC62" s="3"/>
      <c r="AE62" s="606"/>
      <c r="AF62" s="606"/>
      <c r="AG62" s="607"/>
      <c r="AH62" s="608"/>
      <c r="AI62" s="608"/>
      <c r="AJ62" s="608"/>
      <c r="AK62" s="608"/>
      <c r="AL62" s="608"/>
      <c r="AM62" s="608"/>
      <c r="AN62" s="608"/>
      <c r="AO62" s="608"/>
      <c r="AP62" s="600" t="s">
        <v>76</v>
      </c>
      <c r="AQ62" s="600"/>
      <c r="AR62" s="601"/>
      <c r="AS62" s="611"/>
      <c r="AT62" s="612"/>
      <c r="AU62" s="615"/>
      <c r="AV62" s="568"/>
      <c r="AW62" s="569"/>
      <c r="AX62" s="569"/>
      <c r="AY62" s="570"/>
      <c r="BC62" s="49"/>
      <c r="BD62" s="49"/>
      <c r="BE62" s="521"/>
      <c r="BF62" s="521"/>
      <c r="CO62" s="49"/>
      <c r="CP62" s="49"/>
      <c r="CQ62" s="49"/>
      <c r="CR62" s="49"/>
      <c r="CS62" s="49"/>
      <c r="CT62" s="49"/>
      <c r="CU62" s="49"/>
      <c r="CV62" s="49"/>
      <c r="CW62" s="49"/>
      <c r="CX62" s="49"/>
      <c r="CY62" s="49"/>
      <c r="CZ62" s="49"/>
      <c r="DA62" s="49"/>
    </row>
    <row r="63" spans="1:107" s="3" customFormat="1" ht="14.25" customHeight="1" thickBot="1" x14ac:dyDescent="0.2">
      <c r="A63" s="66"/>
      <c r="C63" s="574"/>
      <c r="D63" s="574"/>
      <c r="E63" s="575"/>
      <c r="F63" s="571"/>
      <c r="G63" s="572"/>
      <c r="H63" s="572"/>
      <c r="I63" s="573"/>
      <c r="M63" s="34"/>
      <c r="R63" s="34"/>
      <c r="S63" s="577"/>
      <c r="T63" s="577"/>
      <c r="U63" s="578"/>
      <c r="V63" s="571"/>
      <c r="W63" s="572"/>
      <c r="X63" s="572"/>
      <c r="Y63" s="573"/>
      <c r="AE63" s="606"/>
      <c r="AF63" s="606"/>
      <c r="AG63" s="607"/>
      <c r="AH63" s="608"/>
      <c r="AI63" s="608"/>
      <c r="AJ63" s="608"/>
      <c r="AK63" s="608"/>
      <c r="AL63" s="608"/>
      <c r="AM63" s="608"/>
      <c r="AN63" s="608"/>
      <c r="AO63" s="608"/>
      <c r="AS63" s="613"/>
      <c r="AT63" s="614"/>
      <c r="AU63" s="615"/>
      <c r="AV63" s="571"/>
      <c r="AW63" s="572"/>
      <c r="AX63" s="572"/>
      <c r="AY63" s="573"/>
      <c r="BC63" s="2"/>
      <c r="BD63" s="2"/>
      <c r="BE63" s="521"/>
      <c r="BF63" s="521"/>
      <c r="CO63" s="2"/>
      <c r="CP63" s="2"/>
      <c r="CQ63" s="2"/>
      <c r="CR63" s="2"/>
      <c r="CS63" s="2"/>
      <c r="CT63" s="2"/>
      <c r="CU63" s="2"/>
      <c r="CV63" s="2"/>
      <c r="CW63" s="2"/>
      <c r="CX63" s="2"/>
      <c r="CY63" s="2"/>
      <c r="CZ63" s="2"/>
      <c r="DA63" s="2"/>
    </row>
    <row r="64" spans="1:107" s="49" customFormat="1" ht="14.25" customHeight="1" x14ac:dyDescent="0.15">
      <c r="A64" s="16"/>
      <c r="B64" s="51"/>
      <c r="C64" s="51"/>
      <c r="D64" s="51"/>
      <c r="E64" s="51"/>
      <c r="F64" s="51"/>
      <c r="G64" s="51"/>
      <c r="H64" s="51"/>
      <c r="I64" s="51"/>
      <c r="J64" s="51"/>
      <c r="K64" s="51"/>
      <c r="AB64" s="15"/>
      <c r="AV64" s="563" t="s">
        <v>90</v>
      </c>
      <c r="AW64" s="563"/>
      <c r="AX64" s="563"/>
      <c r="AY64" s="563"/>
      <c r="BC64" s="293"/>
      <c r="BD64" s="293"/>
      <c r="BE64" s="521"/>
      <c r="BF64" s="521"/>
    </row>
    <row r="65" spans="13:105" s="3" customFormat="1" ht="14.25" customHeight="1" x14ac:dyDescent="0.15">
      <c r="M65" s="4"/>
      <c r="N65" s="4"/>
      <c r="O65" s="4"/>
      <c r="P65" s="4"/>
      <c r="Q65" s="4"/>
      <c r="R65" s="4"/>
      <c r="S65" s="4"/>
      <c r="T65" s="4"/>
      <c r="Z65" s="4"/>
      <c r="AA65" s="4"/>
      <c r="AB65" s="4"/>
      <c r="BC65" s="2"/>
      <c r="BD65" s="2"/>
      <c r="BE65" s="521"/>
      <c r="BF65" s="521"/>
      <c r="CO65" s="2"/>
      <c r="CP65" s="2"/>
      <c r="CQ65" s="2"/>
      <c r="CR65" s="2"/>
      <c r="CS65" s="2"/>
      <c r="CT65" s="2"/>
      <c r="CU65" s="2"/>
      <c r="CV65" s="2"/>
      <c r="CW65" s="2"/>
      <c r="CX65" s="2"/>
      <c r="CY65" s="2"/>
      <c r="CZ65" s="2"/>
      <c r="DA65" s="2"/>
    </row>
    <row r="66" spans="13:105" s="51" customFormat="1" ht="14.25" customHeight="1" x14ac:dyDescent="0.15">
      <c r="AX66" s="158"/>
      <c r="BA66" s="3"/>
      <c r="BB66" s="3"/>
      <c r="BC66" s="3"/>
      <c r="BD66" s="3"/>
      <c r="BE66" s="521"/>
      <c r="BF66" s="521"/>
    </row>
    <row r="67" spans="13:105" s="51" customFormat="1" ht="14.25" customHeight="1" x14ac:dyDescent="0.15">
      <c r="BE67" s="521"/>
      <c r="BF67" s="521"/>
    </row>
    <row r="68" spans="13:105" s="51" customFormat="1" ht="14.25" customHeight="1" x14ac:dyDescent="0.15">
      <c r="BE68" s="521"/>
      <c r="BF68" s="521"/>
    </row>
    <row r="69" spans="13:105" ht="13.5" customHeight="1" x14ac:dyDescent="0.15">
      <c r="BE69" s="521"/>
      <c r="BF69" s="521"/>
    </row>
    <row r="70" spans="13:105" ht="13.5" customHeight="1" x14ac:dyDescent="0.15">
      <c r="BE70" s="521"/>
      <c r="BF70" s="521"/>
    </row>
    <row r="71" spans="13:105" ht="13.5" customHeight="1" x14ac:dyDescent="0.15">
      <c r="BE71" s="521"/>
      <c r="BF71" s="521"/>
    </row>
    <row r="72" spans="13:105" ht="13.5" customHeight="1" x14ac:dyDescent="0.15">
      <c r="BE72" s="521"/>
      <c r="BF72" s="521"/>
    </row>
    <row r="76" spans="13:105" ht="13.5" customHeight="1" x14ac:dyDescent="0.15">
      <c r="BG76" s="541">
        <v>0</v>
      </c>
      <c r="BH76" s="541"/>
      <c r="BI76" s="541"/>
      <c r="BJ76" s="541"/>
      <c r="BK76" s="541"/>
      <c r="BL76" s="541"/>
      <c r="BM76" s="541"/>
      <c r="BN76" s="541"/>
      <c r="BO76" s="541"/>
      <c r="BP76" s="554" t="s">
        <v>198</v>
      </c>
      <c r="BQ76" s="555"/>
      <c r="BR76" s="555"/>
      <c r="BS76" s="555"/>
      <c r="BT76" s="555"/>
      <c r="BU76" s="555"/>
      <c r="BV76" s="555"/>
      <c r="BW76" s="555"/>
      <c r="BX76" s="555"/>
      <c r="BY76" s="555"/>
      <c r="BZ76" s="555"/>
      <c r="CA76" s="555"/>
      <c r="CB76" s="555"/>
      <c r="CC76" s="555"/>
      <c r="CD76" s="555"/>
      <c r="CE76" s="555"/>
      <c r="CF76" s="555"/>
      <c r="CG76" s="556"/>
    </row>
    <row r="77" spans="13:105" ht="13.5" customHeight="1" x14ac:dyDescent="0.15">
      <c r="N77" s="1"/>
      <c r="O77" s="1"/>
      <c r="P77" s="1"/>
      <c r="Q77" s="1"/>
      <c r="R77" s="1"/>
      <c r="S77" s="1"/>
      <c r="T77" s="1"/>
      <c r="AB77" s="1"/>
      <c r="AC77" s="1"/>
      <c r="AD77" s="1"/>
      <c r="AE77" s="1"/>
      <c r="AF77" s="1"/>
      <c r="BG77" s="541"/>
      <c r="BH77" s="541"/>
      <c r="BI77" s="541"/>
      <c r="BJ77" s="541"/>
      <c r="BK77" s="541"/>
      <c r="BL77" s="541"/>
      <c r="BM77" s="541"/>
      <c r="BN77" s="541"/>
      <c r="BO77" s="541"/>
      <c r="BP77" s="557"/>
      <c r="BQ77" s="558"/>
      <c r="BR77" s="558"/>
      <c r="BS77" s="558"/>
      <c r="BT77" s="558"/>
      <c r="BU77" s="558"/>
      <c r="BV77" s="558"/>
      <c r="BW77" s="558"/>
      <c r="BX77" s="558"/>
      <c r="BY77" s="558"/>
      <c r="BZ77" s="558"/>
      <c r="CA77" s="558"/>
      <c r="CB77" s="558"/>
      <c r="CC77" s="558"/>
      <c r="CD77" s="558"/>
      <c r="CE77" s="558"/>
      <c r="CF77" s="558"/>
      <c r="CG77" s="559"/>
    </row>
    <row r="78" spans="13:105" ht="13.5" customHeight="1" x14ac:dyDescent="0.15">
      <c r="N78" s="1"/>
      <c r="O78" s="1"/>
      <c r="P78" s="1"/>
      <c r="Q78" s="1"/>
      <c r="R78" s="1"/>
      <c r="S78" s="1"/>
      <c r="T78" s="1"/>
      <c r="AB78" s="1"/>
      <c r="AC78" s="1"/>
      <c r="AD78" s="1"/>
      <c r="AE78" s="1"/>
      <c r="AF78" s="1"/>
      <c r="BG78" s="541"/>
      <c r="BH78" s="541"/>
      <c r="BI78" s="541"/>
      <c r="BJ78" s="541"/>
      <c r="BK78" s="541"/>
      <c r="BL78" s="541"/>
      <c r="BM78" s="541"/>
      <c r="BN78" s="541"/>
      <c r="BO78" s="541"/>
      <c r="BP78" s="557"/>
      <c r="BQ78" s="558"/>
      <c r="BR78" s="558"/>
      <c r="BS78" s="558"/>
      <c r="BT78" s="558"/>
      <c r="BU78" s="558"/>
      <c r="BV78" s="558"/>
      <c r="BW78" s="558"/>
      <c r="BX78" s="558"/>
      <c r="BY78" s="558"/>
      <c r="BZ78" s="558"/>
      <c r="CA78" s="558"/>
      <c r="CB78" s="558"/>
      <c r="CC78" s="558"/>
      <c r="CD78" s="558"/>
      <c r="CE78" s="558"/>
      <c r="CF78" s="558"/>
      <c r="CG78" s="559"/>
    </row>
    <row r="79" spans="13:105" ht="13.5" customHeight="1" x14ac:dyDescent="0.15">
      <c r="N79" s="1"/>
      <c r="O79" s="1"/>
      <c r="P79" s="1"/>
      <c r="Q79" s="1"/>
      <c r="R79" s="1"/>
      <c r="S79" s="1"/>
      <c r="T79" s="1"/>
      <c r="AB79" s="1"/>
      <c r="AC79" s="1"/>
      <c r="AD79" s="1"/>
      <c r="AE79" s="1"/>
      <c r="AF79" s="1"/>
      <c r="BG79" s="541"/>
      <c r="BH79" s="541"/>
      <c r="BI79" s="541"/>
      <c r="BJ79" s="541"/>
      <c r="BK79" s="541"/>
      <c r="BL79" s="541"/>
      <c r="BM79" s="541"/>
      <c r="BN79" s="541"/>
      <c r="BO79" s="541"/>
      <c r="BP79" s="557"/>
      <c r="BQ79" s="558"/>
      <c r="BR79" s="558"/>
      <c r="BS79" s="558"/>
      <c r="BT79" s="558"/>
      <c r="BU79" s="558"/>
      <c r="BV79" s="558"/>
      <c r="BW79" s="558"/>
      <c r="BX79" s="558"/>
      <c r="BY79" s="558"/>
      <c r="BZ79" s="558"/>
      <c r="CA79" s="558"/>
      <c r="CB79" s="558"/>
      <c r="CC79" s="558"/>
      <c r="CD79" s="558"/>
      <c r="CE79" s="558"/>
      <c r="CF79" s="558"/>
      <c r="CG79" s="559"/>
    </row>
    <row r="80" spans="13:105" ht="13.5" customHeight="1" x14ac:dyDescent="0.15">
      <c r="BG80" s="541"/>
      <c r="BH80" s="541"/>
      <c r="BI80" s="541"/>
      <c r="BJ80" s="541"/>
      <c r="BK80" s="541"/>
      <c r="BL80" s="541"/>
      <c r="BM80" s="541"/>
      <c r="BN80" s="541"/>
      <c r="BO80" s="541"/>
      <c r="BP80" s="560"/>
      <c r="BQ80" s="561"/>
      <c r="BR80" s="561"/>
      <c r="BS80" s="561"/>
      <c r="BT80" s="561"/>
      <c r="BU80" s="561"/>
      <c r="BV80" s="561"/>
      <c r="BW80" s="561"/>
      <c r="BX80" s="561"/>
      <c r="BY80" s="561"/>
      <c r="BZ80" s="561"/>
      <c r="CA80" s="561"/>
      <c r="CB80" s="561"/>
      <c r="CC80" s="561"/>
      <c r="CD80" s="561"/>
      <c r="CE80" s="561"/>
      <c r="CF80" s="561"/>
      <c r="CG80" s="562"/>
    </row>
    <row r="81" spans="59:85" ht="13.5" customHeight="1" x14ac:dyDescent="0.15">
      <c r="BG81" s="541">
        <v>1</v>
      </c>
      <c r="BH81" s="541"/>
      <c r="BI81" s="541"/>
      <c r="BJ81" s="541"/>
      <c r="BK81" s="541"/>
      <c r="BL81" s="541"/>
      <c r="BM81" s="541"/>
      <c r="BN81" s="541"/>
      <c r="BO81" s="541"/>
      <c r="BP81" s="542" t="s">
        <v>105</v>
      </c>
      <c r="BQ81" s="543"/>
      <c r="BR81" s="543"/>
      <c r="BS81" s="543"/>
      <c r="BT81" s="543"/>
      <c r="BU81" s="543"/>
      <c r="BV81" s="543"/>
      <c r="BW81" s="543"/>
      <c r="BX81" s="543"/>
      <c r="BY81" s="543"/>
      <c r="BZ81" s="543"/>
      <c r="CA81" s="543"/>
      <c r="CB81" s="543"/>
      <c r="CC81" s="543"/>
      <c r="CD81" s="543"/>
      <c r="CE81" s="543"/>
      <c r="CF81" s="543"/>
      <c r="CG81" s="544"/>
    </row>
    <row r="82" spans="59:85" ht="13.5" customHeight="1" x14ac:dyDescent="0.15">
      <c r="BG82" s="541"/>
      <c r="BH82" s="541"/>
      <c r="BI82" s="541"/>
      <c r="BJ82" s="541"/>
      <c r="BK82" s="541"/>
      <c r="BL82" s="541"/>
      <c r="BM82" s="541"/>
      <c r="BN82" s="541"/>
      <c r="BO82" s="541"/>
      <c r="BP82" s="545"/>
      <c r="BQ82" s="546"/>
      <c r="BR82" s="546"/>
      <c r="BS82" s="546"/>
      <c r="BT82" s="546"/>
      <c r="BU82" s="546"/>
      <c r="BV82" s="546"/>
      <c r="BW82" s="546"/>
      <c r="BX82" s="546"/>
      <c r="BY82" s="546"/>
      <c r="BZ82" s="546"/>
      <c r="CA82" s="546"/>
      <c r="CB82" s="546"/>
      <c r="CC82" s="546"/>
      <c r="CD82" s="546"/>
      <c r="CE82" s="546"/>
      <c r="CF82" s="546"/>
      <c r="CG82" s="547"/>
    </row>
    <row r="83" spans="59:85" ht="13.5" customHeight="1" x14ac:dyDescent="0.15">
      <c r="BG83" s="541"/>
      <c r="BH83" s="541"/>
      <c r="BI83" s="541"/>
      <c r="BJ83" s="541"/>
      <c r="BK83" s="541"/>
      <c r="BL83" s="541"/>
      <c r="BM83" s="541"/>
      <c r="BN83" s="541"/>
      <c r="BO83" s="541"/>
      <c r="BP83" s="545"/>
      <c r="BQ83" s="546"/>
      <c r="BR83" s="546"/>
      <c r="BS83" s="546"/>
      <c r="BT83" s="546"/>
      <c r="BU83" s="546"/>
      <c r="BV83" s="546"/>
      <c r="BW83" s="546"/>
      <c r="BX83" s="546"/>
      <c r="BY83" s="546"/>
      <c r="BZ83" s="546"/>
      <c r="CA83" s="546"/>
      <c r="CB83" s="546"/>
      <c r="CC83" s="546"/>
      <c r="CD83" s="546"/>
      <c r="CE83" s="546"/>
      <c r="CF83" s="546"/>
      <c r="CG83" s="547"/>
    </row>
    <row r="84" spans="59:85" ht="13.5" customHeight="1" x14ac:dyDescent="0.15">
      <c r="BG84" s="541"/>
      <c r="BH84" s="541"/>
      <c r="BI84" s="541"/>
      <c r="BJ84" s="541"/>
      <c r="BK84" s="541"/>
      <c r="BL84" s="541"/>
      <c r="BM84" s="541"/>
      <c r="BN84" s="541"/>
      <c r="BO84" s="541"/>
      <c r="BP84" s="545"/>
      <c r="BQ84" s="546"/>
      <c r="BR84" s="546"/>
      <c r="BS84" s="546"/>
      <c r="BT84" s="546"/>
      <c r="BU84" s="546"/>
      <c r="BV84" s="546"/>
      <c r="BW84" s="546"/>
      <c r="BX84" s="546"/>
      <c r="BY84" s="546"/>
      <c r="BZ84" s="546"/>
      <c r="CA84" s="546"/>
      <c r="CB84" s="546"/>
      <c r="CC84" s="546"/>
      <c r="CD84" s="546"/>
      <c r="CE84" s="546"/>
      <c r="CF84" s="546"/>
      <c r="CG84" s="547"/>
    </row>
    <row r="85" spans="59:85" ht="13.5" customHeight="1" x14ac:dyDescent="0.15">
      <c r="BG85" s="541"/>
      <c r="BH85" s="541"/>
      <c r="BI85" s="541"/>
      <c r="BJ85" s="541"/>
      <c r="BK85" s="541"/>
      <c r="BL85" s="541"/>
      <c r="BM85" s="541"/>
      <c r="BN85" s="541"/>
      <c r="BO85" s="541"/>
      <c r="BP85" s="548"/>
      <c r="BQ85" s="549"/>
      <c r="BR85" s="549"/>
      <c r="BS85" s="549"/>
      <c r="BT85" s="549"/>
      <c r="BU85" s="549"/>
      <c r="BV85" s="549"/>
      <c r="BW85" s="549"/>
      <c r="BX85" s="549"/>
      <c r="BY85" s="549"/>
      <c r="BZ85" s="549"/>
      <c r="CA85" s="549"/>
      <c r="CB85" s="549"/>
      <c r="CC85" s="549"/>
      <c r="CD85" s="549"/>
      <c r="CE85" s="549"/>
      <c r="CF85" s="549"/>
      <c r="CG85" s="550"/>
    </row>
    <row r="86" spans="59:85" ht="13.5" customHeight="1" x14ac:dyDescent="0.15">
      <c r="BG86" s="541" t="s">
        <v>106</v>
      </c>
      <c r="BH86" s="541"/>
      <c r="BI86" s="541"/>
      <c r="BJ86" s="541"/>
      <c r="BK86" s="541"/>
      <c r="BL86" s="541"/>
      <c r="BM86" s="541"/>
      <c r="BN86" s="541"/>
      <c r="BO86" s="541"/>
      <c r="BP86" s="542" t="s">
        <v>107</v>
      </c>
      <c r="BQ86" s="543"/>
      <c r="BR86" s="543"/>
      <c r="BS86" s="543"/>
      <c r="BT86" s="543"/>
      <c r="BU86" s="543"/>
      <c r="BV86" s="543"/>
      <c r="BW86" s="543"/>
      <c r="BX86" s="543"/>
      <c r="BY86" s="543"/>
      <c r="BZ86" s="543"/>
      <c r="CA86" s="543"/>
      <c r="CB86" s="543"/>
      <c r="CC86" s="543"/>
      <c r="CD86" s="543"/>
      <c r="CE86" s="543"/>
      <c r="CF86" s="543"/>
      <c r="CG86" s="544"/>
    </row>
    <row r="87" spans="59:85" ht="13.5" customHeight="1" x14ac:dyDescent="0.15">
      <c r="BG87" s="541"/>
      <c r="BH87" s="541"/>
      <c r="BI87" s="541"/>
      <c r="BJ87" s="541"/>
      <c r="BK87" s="541"/>
      <c r="BL87" s="541"/>
      <c r="BM87" s="541"/>
      <c r="BN87" s="541"/>
      <c r="BO87" s="541"/>
      <c r="BP87" s="545"/>
      <c r="BQ87" s="546"/>
      <c r="BR87" s="546"/>
      <c r="BS87" s="546"/>
      <c r="BT87" s="546"/>
      <c r="BU87" s="546"/>
      <c r="BV87" s="546"/>
      <c r="BW87" s="546"/>
      <c r="BX87" s="546"/>
      <c r="BY87" s="546"/>
      <c r="BZ87" s="546"/>
      <c r="CA87" s="546"/>
      <c r="CB87" s="546"/>
      <c r="CC87" s="546"/>
      <c r="CD87" s="546"/>
      <c r="CE87" s="546"/>
      <c r="CF87" s="546"/>
      <c r="CG87" s="547"/>
    </row>
    <row r="88" spans="59:85" ht="13.5" customHeight="1" x14ac:dyDescent="0.15">
      <c r="BG88" s="541"/>
      <c r="BH88" s="541"/>
      <c r="BI88" s="541"/>
      <c r="BJ88" s="541"/>
      <c r="BK88" s="541"/>
      <c r="BL88" s="541"/>
      <c r="BM88" s="541"/>
      <c r="BN88" s="541"/>
      <c r="BO88" s="541"/>
      <c r="BP88" s="545"/>
      <c r="BQ88" s="546"/>
      <c r="BR88" s="546"/>
      <c r="BS88" s="546"/>
      <c r="BT88" s="546"/>
      <c r="BU88" s="546"/>
      <c r="BV88" s="546"/>
      <c r="BW88" s="546"/>
      <c r="BX88" s="546"/>
      <c r="BY88" s="546"/>
      <c r="BZ88" s="546"/>
      <c r="CA88" s="546"/>
      <c r="CB88" s="546"/>
      <c r="CC88" s="546"/>
      <c r="CD88" s="546"/>
      <c r="CE88" s="546"/>
      <c r="CF88" s="546"/>
      <c r="CG88" s="547"/>
    </row>
    <row r="89" spans="59:85" ht="13.5" customHeight="1" x14ac:dyDescent="0.15">
      <c r="BG89" s="541"/>
      <c r="BH89" s="541"/>
      <c r="BI89" s="541"/>
      <c r="BJ89" s="541"/>
      <c r="BK89" s="541"/>
      <c r="BL89" s="541"/>
      <c r="BM89" s="541"/>
      <c r="BN89" s="541"/>
      <c r="BO89" s="541"/>
      <c r="BP89" s="545"/>
      <c r="BQ89" s="546"/>
      <c r="BR89" s="546"/>
      <c r="BS89" s="546"/>
      <c r="BT89" s="546"/>
      <c r="BU89" s="546"/>
      <c r="BV89" s="546"/>
      <c r="BW89" s="546"/>
      <c r="BX89" s="546"/>
      <c r="BY89" s="546"/>
      <c r="BZ89" s="546"/>
      <c r="CA89" s="546"/>
      <c r="CB89" s="546"/>
      <c r="CC89" s="546"/>
      <c r="CD89" s="546"/>
      <c r="CE89" s="546"/>
      <c r="CF89" s="546"/>
      <c r="CG89" s="547"/>
    </row>
    <row r="90" spans="59:85" ht="13.5" customHeight="1" x14ac:dyDescent="0.15">
      <c r="BG90" s="541"/>
      <c r="BH90" s="541"/>
      <c r="BI90" s="541"/>
      <c r="BJ90" s="541"/>
      <c r="BK90" s="541"/>
      <c r="BL90" s="541"/>
      <c r="BM90" s="541"/>
      <c r="BN90" s="541"/>
      <c r="BO90" s="541"/>
      <c r="BP90" s="548"/>
      <c r="BQ90" s="549"/>
      <c r="BR90" s="549"/>
      <c r="BS90" s="549"/>
      <c r="BT90" s="549"/>
      <c r="BU90" s="549"/>
      <c r="BV90" s="549"/>
      <c r="BW90" s="549"/>
      <c r="BX90" s="549"/>
      <c r="BY90" s="549"/>
      <c r="BZ90" s="549"/>
      <c r="CA90" s="549"/>
      <c r="CB90" s="549"/>
      <c r="CC90" s="549"/>
      <c r="CD90" s="549"/>
      <c r="CE90" s="549"/>
      <c r="CF90" s="549"/>
      <c r="CG90" s="550"/>
    </row>
  </sheetData>
  <sheetProtection password="F983" sheet="1" objects="1" scenarios="1"/>
  <protectedRanges>
    <protectedRange sqref="B1:B1048576 H9 R1:R24 AV16:AY20 R36:R1048576" name="範囲1"/>
    <protectedRange sqref="R25:R35" name="範囲1_1"/>
  </protectedRanges>
  <mergeCells count="223">
    <mergeCell ref="CH16:CH20"/>
    <mergeCell ref="CI16:CI20"/>
    <mergeCell ref="CJ16:CJ20"/>
    <mergeCell ref="CK16:CK20"/>
    <mergeCell ref="CL16:CL20"/>
    <mergeCell ref="C12:L12"/>
    <mergeCell ref="C14:N14"/>
    <mergeCell ref="C15:N15"/>
    <mergeCell ref="C6:Q7"/>
    <mergeCell ref="BE16:BF20"/>
    <mergeCell ref="BG16:BH20"/>
    <mergeCell ref="C2:Q4"/>
    <mergeCell ref="M9:M10"/>
    <mergeCell ref="N9:P10"/>
    <mergeCell ref="Y6:AB10"/>
    <mergeCell ref="AC6:AY10"/>
    <mergeCell ref="Y11:AB13"/>
    <mergeCell ref="AC11:AY13"/>
    <mergeCell ref="C9:G10"/>
    <mergeCell ref="H9:L10"/>
    <mergeCell ref="AJ1:AY2"/>
    <mergeCell ref="T1:AI2"/>
    <mergeCell ref="B19:B20"/>
    <mergeCell ref="C19:N20"/>
    <mergeCell ref="AV15:AY15"/>
    <mergeCell ref="B16:B18"/>
    <mergeCell ref="C16:E18"/>
    <mergeCell ref="F16:M18"/>
    <mergeCell ref="N16:N18"/>
    <mergeCell ref="AE16:AF20"/>
    <mergeCell ref="AG16:AG20"/>
    <mergeCell ref="AH16:AT20"/>
    <mergeCell ref="AU16:AU20"/>
    <mergeCell ref="AV16:AY20"/>
    <mergeCell ref="AE21:AY24"/>
    <mergeCell ref="BI31:BJ35"/>
    <mergeCell ref="BE26:BF30"/>
    <mergeCell ref="BG26:BH30"/>
    <mergeCell ref="BI26:BJ30"/>
    <mergeCell ref="AS32:AT35"/>
    <mergeCell ref="BI16:BJ20"/>
    <mergeCell ref="BK16:BO20"/>
    <mergeCell ref="BP16:CG20"/>
    <mergeCell ref="AS25:AT28"/>
    <mergeCell ref="AU25:AU28"/>
    <mergeCell ref="AV25:AY28"/>
    <mergeCell ref="AU32:AU35"/>
    <mergeCell ref="AV32:AY35"/>
    <mergeCell ref="AB33:AR33"/>
    <mergeCell ref="AV31:AY31"/>
    <mergeCell ref="BP21:CG25"/>
    <mergeCell ref="BE21:BF25"/>
    <mergeCell ref="BG21:BH25"/>
    <mergeCell ref="BI21:BJ25"/>
    <mergeCell ref="BK21:BO25"/>
    <mergeCell ref="C24:N24"/>
    <mergeCell ref="A25:A28"/>
    <mergeCell ref="B25:B28"/>
    <mergeCell ref="C25:D28"/>
    <mergeCell ref="E25:M28"/>
    <mergeCell ref="N25:N36"/>
    <mergeCell ref="R25:R28"/>
    <mergeCell ref="S25:Z28"/>
    <mergeCell ref="D21:D23"/>
    <mergeCell ref="E21:E23"/>
    <mergeCell ref="A29:A32"/>
    <mergeCell ref="B29:B32"/>
    <mergeCell ref="C29:D32"/>
    <mergeCell ref="E29:M32"/>
    <mergeCell ref="Q29:Q32"/>
    <mergeCell ref="R29:R32"/>
    <mergeCell ref="A33:A36"/>
    <mergeCell ref="B33:B36"/>
    <mergeCell ref="C33:D36"/>
    <mergeCell ref="O26:Q26"/>
    <mergeCell ref="O27:Q27"/>
    <mergeCell ref="S23:AA24"/>
    <mergeCell ref="AA25:AA32"/>
    <mergeCell ref="A37:A38"/>
    <mergeCell ref="B37:B38"/>
    <mergeCell ref="C37:N38"/>
    <mergeCell ref="D39:D41"/>
    <mergeCell ref="E39:E41"/>
    <mergeCell ref="BE41:BF45"/>
    <mergeCell ref="C42:N42"/>
    <mergeCell ref="S42:AA42"/>
    <mergeCell ref="A43:A46"/>
    <mergeCell ref="B43:B46"/>
    <mergeCell ref="BE36:BF40"/>
    <mergeCell ref="S45:U47"/>
    <mergeCell ref="V45:Z47"/>
    <mergeCell ref="AA45:AA50"/>
    <mergeCell ref="S48:U50"/>
    <mergeCell ref="C43:D46"/>
    <mergeCell ref="E43:M46"/>
    <mergeCell ref="N43:N54"/>
    <mergeCell ref="R43:R44"/>
    <mergeCell ref="S43:AA44"/>
    <mergeCell ref="AK38:AK42"/>
    <mergeCell ref="AP43:AR43"/>
    <mergeCell ref="AU43:AU46"/>
    <mergeCell ref="AV43:AY46"/>
    <mergeCell ref="CP45:CP47"/>
    <mergeCell ref="CQ45:CR47"/>
    <mergeCell ref="CS45:CU47"/>
    <mergeCell ref="CV45:DC47"/>
    <mergeCell ref="AD46:AD48"/>
    <mergeCell ref="AE46:AF48"/>
    <mergeCell ref="AG46:AG48"/>
    <mergeCell ref="AH46:AO48"/>
    <mergeCell ref="BE46:BF50"/>
    <mergeCell ref="BG46:BH50"/>
    <mergeCell ref="AG43:AG45"/>
    <mergeCell ref="AH43:AO45"/>
    <mergeCell ref="AS43:AT46"/>
    <mergeCell ref="AE43:AF45"/>
    <mergeCell ref="AD49:AD51"/>
    <mergeCell ref="AE49:AF51"/>
    <mergeCell ref="BI46:BJ50"/>
    <mergeCell ref="BK46:BO50"/>
    <mergeCell ref="AP44:AR44"/>
    <mergeCell ref="BI51:BJ55"/>
    <mergeCell ref="BK51:BO55"/>
    <mergeCell ref="BP51:CG55"/>
    <mergeCell ref="BE51:BF55"/>
    <mergeCell ref="A55:A56"/>
    <mergeCell ref="B55:B56"/>
    <mergeCell ref="C55:N56"/>
    <mergeCell ref="AV55:AY55"/>
    <mergeCell ref="AE56:AF59"/>
    <mergeCell ref="AG56:AG59"/>
    <mergeCell ref="AH56:AO59"/>
    <mergeCell ref="AG49:AG51"/>
    <mergeCell ref="AH49:AO51"/>
    <mergeCell ref="A51:A54"/>
    <mergeCell ref="B51:B54"/>
    <mergeCell ref="C51:D54"/>
    <mergeCell ref="E51:M54"/>
    <mergeCell ref="Q51:Q52"/>
    <mergeCell ref="V51:V59"/>
    <mergeCell ref="A47:A50"/>
    <mergeCell ref="B47:B50"/>
    <mergeCell ref="C47:D50"/>
    <mergeCell ref="E47:M50"/>
    <mergeCell ref="AS47:AT50"/>
    <mergeCell ref="W59:Y59"/>
    <mergeCell ref="Q48:Q50"/>
    <mergeCell ref="AS56:AT59"/>
    <mergeCell ref="AU56:AU59"/>
    <mergeCell ref="B1:B14"/>
    <mergeCell ref="R1:R14"/>
    <mergeCell ref="BE58:BF62"/>
    <mergeCell ref="BG76:BH80"/>
    <mergeCell ref="AE60:AF63"/>
    <mergeCell ref="AG60:AG63"/>
    <mergeCell ref="AH60:AO63"/>
    <mergeCell ref="AS60:AT63"/>
    <mergeCell ref="AU60:AU63"/>
    <mergeCell ref="AV60:AY63"/>
    <mergeCell ref="AP61:AR61"/>
    <mergeCell ref="AP62:AR62"/>
    <mergeCell ref="V60:Y63"/>
    <mergeCell ref="U36:V36"/>
    <mergeCell ref="X37:X38"/>
    <mergeCell ref="R45:R47"/>
    <mergeCell ref="S33:AA35"/>
    <mergeCell ref="AP34:AR34"/>
    <mergeCell ref="E33:M36"/>
    <mergeCell ref="Q33:Q35"/>
    <mergeCell ref="S29:Z32"/>
    <mergeCell ref="R33:R35"/>
    <mergeCell ref="BE31:BF35"/>
    <mergeCell ref="BG31:BH35"/>
    <mergeCell ref="C60:D63"/>
    <mergeCell ref="E60:E63"/>
    <mergeCell ref="F60:I63"/>
    <mergeCell ref="S60:T63"/>
    <mergeCell ref="U60:U63"/>
    <mergeCell ref="AP27:AR27"/>
    <mergeCell ref="AB26:AR26"/>
    <mergeCell ref="AK52:AK55"/>
    <mergeCell ref="AJ52:AJ55"/>
    <mergeCell ref="V48:Z50"/>
    <mergeCell ref="D57:D59"/>
    <mergeCell ref="E57:E59"/>
    <mergeCell ref="AP57:AR57"/>
    <mergeCell ref="AP58:AR58"/>
    <mergeCell ref="G59:I59"/>
    <mergeCell ref="AA37:AA38"/>
    <mergeCell ref="AD37:AD38"/>
    <mergeCell ref="AG37:AG38"/>
    <mergeCell ref="BP81:CG85"/>
    <mergeCell ref="BP46:CG50"/>
    <mergeCell ref="R48:R50"/>
    <mergeCell ref="Q45:Q47"/>
    <mergeCell ref="BE68:BF72"/>
    <mergeCell ref="BG86:BH90"/>
    <mergeCell ref="BI86:BJ90"/>
    <mergeCell ref="BK86:BO90"/>
    <mergeCell ref="BP86:CG90"/>
    <mergeCell ref="BP76:CG80"/>
    <mergeCell ref="BE63:BF67"/>
    <mergeCell ref="BG81:BH85"/>
    <mergeCell ref="BI81:BJ85"/>
    <mergeCell ref="BK81:BO85"/>
    <mergeCell ref="BI76:BJ80"/>
    <mergeCell ref="BK76:BO80"/>
    <mergeCell ref="AV64:AY64"/>
    <mergeCell ref="BG51:BH55"/>
    <mergeCell ref="AV56:AY59"/>
    <mergeCell ref="BG56:BH60"/>
    <mergeCell ref="BK36:BO40"/>
    <mergeCell ref="BP36:CG40"/>
    <mergeCell ref="BG41:BH45"/>
    <mergeCell ref="BI41:BJ45"/>
    <mergeCell ref="BK41:BO45"/>
    <mergeCell ref="BP41:CG45"/>
    <mergeCell ref="BG36:BH40"/>
    <mergeCell ref="BI36:BJ40"/>
    <mergeCell ref="BK26:BO30"/>
    <mergeCell ref="BP26:CG30"/>
    <mergeCell ref="BK31:BO35"/>
    <mergeCell ref="BP31:CG35"/>
  </mergeCells>
  <phoneticPr fontId="7"/>
  <conditionalFormatting sqref="B16:B20">
    <cfRule type="expression" dxfId="81" priority="43">
      <formula>$H$9&lt;&gt;""</formula>
    </cfRule>
  </conditionalFormatting>
  <conditionalFormatting sqref="O17:AD18 AE16:AY20">
    <cfRule type="expression" dxfId="80" priority="42">
      <formula>AND($H$9&lt;&gt;"",$B$16="✔")</formula>
    </cfRule>
  </conditionalFormatting>
  <conditionalFormatting sqref="D21:E23 B25:B38">
    <cfRule type="expression" dxfId="79" priority="41">
      <formula>AND($H$9&lt;&gt;"",$B$19="✔")</formula>
    </cfRule>
  </conditionalFormatting>
  <conditionalFormatting sqref="D39:E41 B43:B56">
    <cfRule type="expression" dxfId="78" priority="40">
      <formula>AND($H$9&lt;&gt;"",$B$19="✔",$B$37="✔")</formula>
    </cfRule>
  </conditionalFormatting>
  <conditionalFormatting sqref="C60:I63 D57:E59">
    <cfRule type="expression" dxfId="77" priority="39">
      <formula>$B$55="✔"</formula>
    </cfRule>
  </conditionalFormatting>
  <conditionalFormatting sqref="O26:Q27">
    <cfRule type="expression" dxfId="76" priority="38">
      <formula>AND($H$9&lt;&gt;"",$B$19="✔",$A$37&gt;0)</formula>
    </cfRule>
  </conditionalFormatting>
  <conditionalFormatting sqref="AB26:AR27 AS25:AY28">
    <cfRule type="expression" dxfId="75" priority="28">
      <formula>AND($H$9&lt;&gt;"",$B$19="✔",$B$37="✔",$A$55&gt;0,$R$43="✔",$AD$49&gt;0,$Q$33&gt;0)</formula>
    </cfRule>
    <cfRule type="expression" dxfId="74" priority="37">
      <formula>AND($H$9&lt;&gt;"",$B$19="✔",$A$37&gt;0,$Q$33&gt;0)</formula>
    </cfRule>
  </conditionalFormatting>
  <conditionalFormatting sqref="AB33:AR34 AS32:AY35">
    <cfRule type="expression" dxfId="73" priority="27">
      <formula>AND($H$9&lt;&gt;"",$B$19="✔",$B$37="✔",$A$55&gt;0,$R$43="✔",$AD$49&gt;0,$R$33="✔")</formula>
    </cfRule>
    <cfRule type="expression" dxfId="72" priority="36">
      <formula>AND($H$9&lt;&gt;"",$B$19="✔",$A$37&gt;0,$R$33="✔")</formula>
    </cfRule>
  </conditionalFormatting>
  <conditionalFormatting sqref="O43:R44">
    <cfRule type="expression" dxfId="71" priority="35">
      <formula>AND($H$9&lt;&gt;"",$B$19="✔",$B$37="✔",$A$55&gt;0)</formula>
    </cfRule>
  </conditionalFormatting>
  <conditionalFormatting sqref="U51:V59 S60:Y63">
    <cfRule type="expression" dxfId="70" priority="34">
      <formula>AND($B$47="✔",$H$9&lt;&gt;"",$B$19="✔",$B$37="✔",$A$55=1,$Q$51&gt;0)</formula>
    </cfRule>
  </conditionalFormatting>
  <conditionalFormatting sqref="AB43:AD44">
    <cfRule type="expression" dxfId="69" priority="33">
      <formula>AND($H$9&lt;&gt;"",$B$19="✔",$B$37="✔",$A$55&gt;0,$R$43="✔")</formula>
    </cfRule>
  </conditionalFormatting>
  <conditionalFormatting sqref="AJ52:AK55">
    <cfRule type="expression" dxfId="68" priority="32">
      <formula>AND($H$9&lt;&gt;"",$B$19="✔",$B$37="✔",$A$55&gt;0,$R$43="✔",$AE$49="✔")</formula>
    </cfRule>
  </conditionalFormatting>
  <conditionalFormatting sqref="AP61:AR62 AS60:AY63">
    <cfRule type="expression" dxfId="67" priority="31">
      <formula>AND($H$9&lt;&gt;"",$B$19="✔",$B$37="✔",$A$55&gt;0,$R$43="✔",$AE$49="✔",$AE$60="✔")</formula>
    </cfRule>
  </conditionalFormatting>
  <conditionalFormatting sqref="AP57:AR58 AS56:AY59">
    <cfRule type="expression" dxfId="66" priority="30">
      <formula>AND($H$9&lt;&gt;"",$B$19="✔",$B$37="✔",$A$55&gt;0,$R$43="✔",$AE$49="✔",$AE$56="✔")</formula>
    </cfRule>
  </conditionalFormatting>
  <conditionalFormatting sqref="S25:AY35 C60:I63 R52:AY63 AC47:AY50 AB48 R43:AO44 R23:AD24 R36:R42 AL36:AY42 AD51:AY51 R45:AA51 AC45:AO46">
    <cfRule type="expression" dxfId="65" priority="26">
      <formula>AND($H$9&lt;&gt;"",$B$16="✔")</formula>
    </cfRule>
  </conditionalFormatting>
  <conditionalFormatting sqref="D21:E23 D39:E41 D57:E59 B55:N56">
    <cfRule type="expression" dxfId="64" priority="25">
      <formula>AND($H$9&lt;&gt;"",$B$16="✔")</formula>
    </cfRule>
  </conditionalFormatting>
  <conditionalFormatting sqref="O43:Q44 O26:Q27 B57:N59">
    <cfRule type="expression" dxfId="63" priority="24">
      <formula>AND($H$9&lt;&gt;"",$B$16="✔")</formula>
    </cfRule>
  </conditionalFormatting>
  <conditionalFormatting sqref="C24:N24 C42:N42">
    <cfRule type="expression" dxfId="62" priority="23">
      <formula>AND($H$9&lt;&gt;"",$B$16="✔")</formula>
    </cfRule>
  </conditionalFormatting>
  <conditionalFormatting sqref="AV16:AY20">
    <cfRule type="expression" dxfId="61" priority="3">
      <formula>AND($H$9="停止",OR($AV$16="警告",$AV$16="停止"))</formula>
    </cfRule>
    <cfRule type="expression" dxfId="60" priority="5">
      <formula>AND($H$9="警告",$AV$16="警告")</formula>
    </cfRule>
    <cfRule type="expression" dxfId="59" priority="6">
      <formula>AND($H$9="継続",$AV$16="停止")</formula>
    </cfRule>
    <cfRule type="expression" dxfId="58" priority="22">
      <formula>OR($H$9="",$B$16="")</formula>
    </cfRule>
  </conditionalFormatting>
  <conditionalFormatting sqref="R45:R50">
    <cfRule type="expression" dxfId="57" priority="17">
      <formula>AND($H$9&lt;&gt;"",$B$19="✔",$B$37="✔",$B$43="",$B$51="",$B$47="✔")</formula>
    </cfRule>
  </conditionalFormatting>
  <conditionalFormatting sqref="B25:B36 B43:B54">
    <cfRule type="expression" dxfId="56" priority="16">
      <formula>AND($H$9&lt;&gt;"",$B$16="✔")</formula>
    </cfRule>
  </conditionalFormatting>
  <conditionalFormatting sqref="B39:N41">
    <cfRule type="expression" dxfId="55" priority="15">
      <formula>AND($H$9&lt;&gt;"",$B$16="✔")</formula>
    </cfRule>
  </conditionalFormatting>
  <conditionalFormatting sqref="B37:N38">
    <cfRule type="expression" dxfId="54" priority="14">
      <formula>AND($H$9&lt;&gt;"",$B$16="✔")</formula>
    </cfRule>
  </conditionalFormatting>
  <conditionalFormatting sqref="AE21">
    <cfRule type="expression" dxfId="53" priority="13">
      <formula>AND($H$9&lt;&gt;"",$B$16="✔")</formula>
    </cfRule>
  </conditionalFormatting>
  <conditionalFormatting sqref="AP43:AY46 S42">
    <cfRule type="expression" dxfId="52" priority="10">
      <formula>AND($H$9&lt;&gt;"",$B$16="✔")</formula>
    </cfRule>
  </conditionalFormatting>
  <conditionalFormatting sqref="AP43:AR44 AS43:AY46">
    <cfRule type="expression" dxfId="51" priority="9">
      <formula>$AS$43="✔"</formula>
    </cfRule>
  </conditionalFormatting>
  <conditionalFormatting sqref="R25:R35">
    <cfRule type="expression" dxfId="50" priority="8">
      <formula>AND($H$9&lt;&gt;"",$B$16="✔")</formula>
    </cfRule>
  </conditionalFormatting>
  <conditionalFormatting sqref="R25:R35">
    <cfRule type="expression" dxfId="49" priority="7">
      <formula>AND($H$9&lt;&gt;"",$B$19="✔",$A$37&gt;0)</formula>
    </cfRule>
  </conditionalFormatting>
  <conditionalFormatting sqref="AC6 AC11:AY13">
    <cfRule type="expression" dxfId="48" priority="1113">
      <formula>$AC$6=$BP$81</formula>
    </cfRule>
    <cfRule type="expression" dxfId="47" priority="1114">
      <formula>$AC$6=$BP$76</formula>
    </cfRule>
  </conditionalFormatting>
  <conditionalFormatting sqref="AB51:AC51">
    <cfRule type="expression" dxfId="46" priority="2">
      <formula>AND($H$9&lt;&gt;"",$B$16="✔")</formula>
    </cfRule>
  </conditionalFormatting>
  <conditionalFormatting sqref="AB45">
    <cfRule type="expression" dxfId="45" priority="1">
      <formula>AND($H$9&lt;&gt;"",$B$16="✔")</formula>
    </cfRule>
  </conditionalFormatting>
  <dataValidations disablePrompts="1" count="13">
    <dataValidation type="list" allowBlank="1" showInputMessage="1" showErrorMessage="1" sqref="H9:L10" xr:uid="{00000000-0002-0000-0200-000000000000}">
      <formula1>$BG$11:$BG$15</formula1>
    </dataValidation>
    <dataValidation type="list" allowBlank="1" showInputMessage="1" showErrorMessage="1" sqref="CQ45" xr:uid="{00000000-0002-0000-0200-000001000000}">
      <formula1>"✔"</formula1>
    </dataValidation>
    <dataValidation type="list" allowBlank="1" showInputMessage="1" showErrorMessage="1" sqref="B16:B18" xr:uid="{00000000-0002-0000-0200-000002000000}">
      <formula1>$P$20:$P$21</formula1>
    </dataValidation>
    <dataValidation type="list" allowBlank="1" showInputMessage="1" showErrorMessage="1" sqref="AV16:AY20" xr:uid="{00000000-0002-0000-0200-000003000000}">
      <formula1>$BO$9:$BO$14</formula1>
    </dataValidation>
    <dataValidation type="list" allowBlank="1" showInputMessage="1" showErrorMessage="1" sqref="B37:B38" xr:uid="{00000000-0002-0000-0200-000004000000}">
      <formula1>$O$37:$O$38</formula1>
    </dataValidation>
    <dataValidation type="list" allowBlank="1" showInputMessage="1" showErrorMessage="1" sqref="B25:B36" xr:uid="{00000000-0002-0000-0200-000005000000}">
      <formula1>$P$37:$P$38</formula1>
    </dataValidation>
    <dataValidation type="list" allowBlank="1" showInputMessage="1" showErrorMessage="1" sqref="R25:R32" xr:uid="{00000000-0002-0000-0200-000006000000}">
      <formula1>$AC$36:$AC$37</formula1>
    </dataValidation>
    <dataValidation type="list" allowBlank="1" showInputMessage="1" showErrorMessage="1" sqref="R33:R35" xr:uid="{00000000-0002-0000-0200-000007000000}">
      <formula1>$AB$36:$AB$37</formula1>
    </dataValidation>
    <dataValidation type="list" allowBlank="1" showInputMessage="1" showErrorMessage="1" sqref="B55:B56" xr:uid="{00000000-0002-0000-0200-000008000000}">
      <formula1>$O$55:$O$56</formula1>
    </dataValidation>
    <dataValidation type="list" allowBlank="1" showInputMessage="1" showErrorMessage="1" sqref="B43:B54" xr:uid="{00000000-0002-0000-0200-000009000000}">
      <formula1>$P$55:$P$56</formula1>
    </dataValidation>
    <dataValidation type="list" allowBlank="1" showInputMessage="1" showErrorMessage="1" sqref="R45:R50" xr:uid="{00000000-0002-0000-0200-00000A000000}">
      <formula1>$AB$45:$AB$46</formula1>
    </dataValidation>
    <dataValidation type="list" allowBlank="1" showInputMessage="1" showErrorMessage="1" sqref="R43:R44" xr:uid="{00000000-0002-0000-0200-00000B000000}">
      <formula1>$AB$51:$AB$52</formula1>
    </dataValidation>
    <dataValidation type="list" allowBlank="1" showInputMessage="1" showErrorMessage="1" sqref="B19:B20" xr:uid="{00000000-0002-0000-0200-00000C000000}">
      <formula1>$O$20:$O$21</formula1>
    </dataValidation>
  </dataValidations>
  <printOptions horizontalCentered="1" verticalCentered="1"/>
  <pageMargins left="0.39370078740157483" right="0" top="0" bottom="0" header="0.51181102362204722" footer="0.51181102362204722"/>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DK152"/>
  <sheetViews>
    <sheetView showGridLines="0" tabSelected="1" view="pageBreakPreview" topLeftCell="A61" zoomScale="55" zoomScaleNormal="160" zoomScaleSheetLayoutView="55" workbookViewId="0">
      <selection activeCell="AN36" sqref="AN36"/>
    </sheetView>
  </sheetViews>
  <sheetFormatPr defaultColWidth="2.25" defaultRowHeight="13.5" customHeight="1" x14ac:dyDescent="0.15"/>
  <cols>
    <col min="1" max="35" width="3.625" style="1" customWidth="1"/>
    <col min="36" max="36" width="2.125" style="1" customWidth="1"/>
    <col min="37" max="55" width="3.625" style="1" customWidth="1"/>
    <col min="56" max="56" width="2.25" style="1" customWidth="1"/>
    <col min="57" max="101" width="2.25" style="1" hidden="1" customWidth="1"/>
    <col min="102" max="119" width="0" style="1" hidden="1" customWidth="1"/>
    <col min="120" max="16384" width="2.25" style="1"/>
  </cols>
  <sheetData>
    <row r="1" spans="1:115" ht="20.100000000000001" customHeight="1" thickBot="1" x14ac:dyDescent="0.2">
      <c r="A1" s="3"/>
      <c r="B1" s="1141" t="s">
        <v>183</v>
      </c>
      <c r="C1" s="1141"/>
      <c r="D1" s="1141"/>
      <c r="E1" s="1141"/>
      <c r="F1" s="1141"/>
      <c r="G1" s="1141"/>
      <c r="H1" s="1141"/>
      <c r="I1" s="1141"/>
      <c r="J1" s="1141"/>
      <c r="K1" s="1141"/>
      <c r="L1" s="1141"/>
      <c r="M1" s="1141"/>
      <c r="N1" s="1141"/>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CY1" s="1084" t="s">
        <v>124</v>
      </c>
      <c r="CZ1" s="1085"/>
      <c r="DA1" s="1085"/>
      <c r="DB1" s="1085"/>
      <c r="DC1" s="1085"/>
      <c r="DD1" s="1085"/>
      <c r="DE1" s="1085"/>
      <c r="DF1" s="1085"/>
      <c r="DG1" s="1085"/>
      <c r="DH1" s="1085"/>
      <c r="DI1" s="1085"/>
      <c r="DJ1" s="1085"/>
      <c r="DK1" s="1086"/>
    </row>
    <row r="2" spans="1:115" ht="20.100000000000001" customHeight="1" x14ac:dyDescent="0.15">
      <c r="A2" s="3"/>
      <c r="B2" s="1141"/>
      <c r="C2" s="1141"/>
      <c r="D2" s="1141"/>
      <c r="E2" s="1141"/>
      <c r="F2" s="1141"/>
      <c r="G2" s="1141"/>
      <c r="H2" s="1141"/>
      <c r="I2" s="1141"/>
      <c r="J2" s="1141"/>
      <c r="K2" s="1141"/>
      <c r="L2" s="1141"/>
      <c r="M2" s="1141"/>
      <c r="N2" s="1141"/>
      <c r="O2" s="1142" t="s">
        <v>182</v>
      </c>
      <c r="P2" s="1142"/>
      <c r="Q2" s="1142"/>
      <c r="R2" s="1142"/>
      <c r="S2" s="1142"/>
      <c r="T2" s="1142"/>
      <c r="U2" s="1142"/>
      <c r="V2" s="1142"/>
      <c r="W2" s="1142"/>
      <c r="X2" s="1142"/>
      <c r="Y2" s="1142"/>
      <c r="Z2" s="1142"/>
      <c r="AA2" s="1142"/>
      <c r="AB2" s="1142"/>
      <c r="AC2" s="1142"/>
      <c r="AD2" s="1142"/>
      <c r="AE2" s="1142"/>
      <c r="AF2" s="1142"/>
      <c r="AG2" s="1142"/>
      <c r="AH2" s="1142"/>
      <c r="AI2" s="1142"/>
      <c r="AJ2" s="1142"/>
      <c r="AK2" s="1142"/>
      <c r="AL2" s="1142"/>
      <c r="AM2" s="1142"/>
      <c r="AN2" s="1142"/>
      <c r="AO2" s="1142"/>
      <c r="AP2" s="1152" t="s">
        <v>190</v>
      </c>
      <c r="AQ2" s="1153"/>
      <c r="AR2" s="1153"/>
      <c r="AS2" s="1153"/>
      <c r="AT2" s="1153"/>
      <c r="AU2" s="1153"/>
      <c r="AV2" s="1153"/>
      <c r="AW2" s="1153"/>
      <c r="AX2" s="1153"/>
      <c r="AY2" s="1153"/>
      <c r="AZ2" s="1153"/>
      <c r="BA2" s="1153"/>
      <c r="BB2" s="1154"/>
      <c r="BC2" s="260"/>
      <c r="CY2" s="1087"/>
      <c r="CZ2" s="1088"/>
      <c r="DA2" s="1088"/>
      <c r="DB2" s="1088"/>
      <c r="DC2" s="1088"/>
      <c r="DD2" s="1088"/>
      <c r="DE2" s="1088"/>
      <c r="DF2" s="1088"/>
      <c r="DG2" s="1088"/>
      <c r="DH2" s="1088"/>
      <c r="DI2" s="1088"/>
      <c r="DJ2" s="1088"/>
      <c r="DK2" s="1089"/>
    </row>
    <row r="3" spans="1:115" ht="20.100000000000001" customHeight="1" thickBot="1" x14ac:dyDescent="0.2">
      <c r="A3" s="3"/>
      <c r="B3" s="70"/>
      <c r="C3" s="70"/>
      <c r="D3" s="70"/>
      <c r="E3" s="70"/>
      <c r="F3" s="70"/>
      <c r="G3" s="70"/>
      <c r="H3" s="70"/>
      <c r="I3" s="70"/>
      <c r="J3" s="70"/>
      <c r="K3" s="70"/>
      <c r="L3" s="70"/>
      <c r="M3" s="70"/>
      <c r="N3" s="70"/>
      <c r="O3" s="1142"/>
      <c r="P3" s="1142"/>
      <c r="Q3" s="1142"/>
      <c r="R3" s="1142"/>
      <c r="S3" s="1142"/>
      <c r="T3" s="1142"/>
      <c r="U3" s="1142"/>
      <c r="V3" s="1142"/>
      <c r="W3" s="1142"/>
      <c r="X3" s="1142"/>
      <c r="Y3" s="1142"/>
      <c r="Z3" s="1142"/>
      <c r="AA3" s="1142"/>
      <c r="AB3" s="1142"/>
      <c r="AC3" s="1142"/>
      <c r="AD3" s="1142"/>
      <c r="AE3" s="1142"/>
      <c r="AF3" s="1142"/>
      <c r="AG3" s="1142"/>
      <c r="AH3" s="1142"/>
      <c r="AI3" s="1142"/>
      <c r="AJ3" s="1142"/>
      <c r="AK3" s="1142"/>
      <c r="AL3" s="1142"/>
      <c r="AM3" s="1142"/>
      <c r="AN3" s="1142"/>
      <c r="AO3" s="1142"/>
      <c r="AP3" s="1155"/>
      <c r="AQ3" s="1156"/>
      <c r="AR3" s="1156"/>
      <c r="AS3" s="1156"/>
      <c r="AT3" s="1156"/>
      <c r="AU3" s="1156"/>
      <c r="AV3" s="1156"/>
      <c r="AW3" s="1156"/>
      <c r="AX3" s="1156"/>
      <c r="AY3" s="1156"/>
      <c r="AZ3" s="1156"/>
      <c r="BA3" s="1156"/>
      <c r="BB3" s="1157"/>
      <c r="BC3" s="260"/>
      <c r="CY3" s="1090"/>
      <c r="CZ3" s="1091"/>
      <c r="DA3" s="1091"/>
      <c r="DB3" s="1091"/>
      <c r="DC3" s="1091"/>
      <c r="DD3" s="1091"/>
      <c r="DE3" s="1091"/>
      <c r="DF3" s="1091"/>
      <c r="DG3" s="1091"/>
      <c r="DH3" s="1091"/>
      <c r="DI3" s="1091"/>
      <c r="DJ3" s="1091"/>
      <c r="DK3" s="1092"/>
    </row>
    <row r="4" spans="1:115" ht="9.9499999999999993" customHeight="1" thickBot="1" x14ac:dyDescent="0.2">
      <c r="A4" s="3"/>
      <c r="B4" s="70"/>
      <c r="C4" s="70"/>
      <c r="D4" s="70"/>
      <c r="E4" s="70"/>
      <c r="F4" s="70"/>
      <c r="G4" s="70"/>
      <c r="H4" s="70"/>
      <c r="I4" s="70"/>
      <c r="J4" s="70"/>
      <c r="K4" s="70"/>
      <c r="L4" s="70"/>
      <c r="M4" s="70"/>
      <c r="N4" s="70"/>
      <c r="O4" s="1142"/>
      <c r="P4" s="1142"/>
      <c r="Q4" s="1142"/>
      <c r="R4" s="1142"/>
      <c r="S4" s="1142"/>
      <c r="T4" s="1142"/>
      <c r="U4" s="1142"/>
      <c r="V4" s="1142"/>
      <c r="W4" s="1142"/>
      <c r="X4" s="1142"/>
      <c r="Y4" s="1142"/>
      <c r="Z4" s="1142"/>
      <c r="AA4" s="1142"/>
      <c r="AB4" s="1142"/>
      <c r="AC4" s="1142"/>
      <c r="AD4" s="1142"/>
      <c r="AE4" s="1142"/>
      <c r="AF4" s="1142"/>
      <c r="AG4" s="1142"/>
      <c r="AH4" s="1142"/>
      <c r="AI4" s="1142"/>
      <c r="AJ4" s="1142"/>
      <c r="AK4" s="1142"/>
      <c r="AL4" s="1142"/>
      <c r="AM4" s="1142"/>
      <c r="AN4" s="1142"/>
      <c r="AO4" s="1142"/>
      <c r="AP4" s="1158"/>
      <c r="AQ4" s="1159"/>
      <c r="AR4" s="1159"/>
      <c r="AS4" s="1159"/>
      <c r="AT4" s="1159"/>
      <c r="AU4" s="1159"/>
      <c r="AV4" s="1159"/>
      <c r="AW4" s="1159"/>
      <c r="AX4" s="1159"/>
      <c r="AY4" s="1159"/>
      <c r="AZ4" s="1159"/>
      <c r="BA4" s="1159"/>
      <c r="BB4" s="1160"/>
      <c r="BC4" s="260"/>
    </row>
    <row r="5" spans="1:115" ht="9.9499999999999993" customHeight="1" x14ac:dyDescent="0.15">
      <c r="A5" s="3"/>
      <c r="B5" s="70"/>
      <c r="C5" s="70"/>
      <c r="D5" s="70"/>
      <c r="E5" s="70"/>
      <c r="F5" s="70"/>
      <c r="G5" s="70"/>
      <c r="H5" s="70"/>
      <c r="I5" s="70"/>
      <c r="J5" s="70"/>
      <c r="K5" s="70"/>
      <c r="L5" s="70"/>
      <c r="M5" s="70"/>
      <c r="N5" s="70"/>
      <c r="O5" s="1142"/>
      <c r="P5" s="1142"/>
      <c r="Q5" s="1142"/>
      <c r="R5" s="1142"/>
      <c r="S5" s="1142"/>
      <c r="T5" s="1142"/>
      <c r="U5" s="1142"/>
      <c r="V5" s="1142"/>
      <c r="W5" s="1142"/>
      <c r="X5" s="1142"/>
      <c r="Y5" s="1142"/>
      <c r="Z5" s="1142"/>
      <c r="AA5" s="1142"/>
      <c r="AB5" s="1142"/>
      <c r="AC5" s="1142"/>
      <c r="AD5" s="1142"/>
      <c r="AE5" s="1142"/>
      <c r="AF5" s="1142"/>
      <c r="AG5" s="1142"/>
      <c r="AH5" s="1142"/>
      <c r="AI5" s="1142"/>
      <c r="AJ5" s="1142"/>
      <c r="AK5" s="1142"/>
      <c r="AL5" s="1142"/>
      <c r="AM5" s="1142"/>
      <c r="AN5" s="1142"/>
      <c r="AO5" s="1142"/>
      <c r="AP5" s="1161" t="str">
        <f>IF(OR(AB121="✔",AK121="✔",AR121="✔",AB125="✔",AK125="✔",AU100="✔",AU104="✔",AU69="✔",AW60="廃止（返還必要）",AW60="警告",AW60="停止"),"送付必要","送付不要")</f>
        <v>送付不要</v>
      </c>
      <c r="AQ5" s="1162"/>
      <c r="AR5" s="1162"/>
      <c r="AS5" s="1162"/>
      <c r="AT5" s="1162"/>
      <c r="AU5" s="1162"/>
      <c r="AV5" s="1162"/>
      <c r="AW5" s="1162"/>
      <c r="AX5" s="1162"/>
      <c r="AY5" s="1162"/>
      <c r="AZ5" s="1162"/>
      <c r="BA5" s="1162"/>
      <c r="BB5" s="1163"/>
      <c r="BE5" s="256"/>
      <c r="BG5" s="289" t="s">
        <v>219</v>
      </c>
    </row>
    <row r="6" spans="1:115" ht="20.100000000000001" customHeight="1" x14ac:dyDescent="0.15">
      <c r="A6" s="69"/>
      <c r="B6" s="76" t="s">
        <v>10</v>
      </c>
      <c r="C6" s="77"/>
      <c r="D6" s="77"/>
      <c r="E6" s="77"/>
      <c r="F6" s="77"/>
      <c r="G6" s="7"/>
      <c r="H6" s="7"/>
      <c r="I6" s="7"/>
      <c r="J6" s="7"/>
      <c r="K6" s="7"/>
      <c r="L6" s="7"/>
      <c r="M6" s="7"/>
      <c r="N6" s="7"/>
      <c r="O6" s="1142"/>
      <c r="P6" s="1142"/>
      <c r="Q6" s="1142"/>
      <c r="R6" s="1142"/>
      <c r="S6" s="1142"/>
      <c r="T6" s="1142"/>
      <c r="U6" s="1142"/>
      <c r="V6" s="1142"/>
      <c r="W6" s="1142"/>
      <c r="X6" s="1142"/>
      <c r="Y6" s="1142"/>
      <c r="Z6" s="1142"/>
      <c r="AA6" s="1142"/>
      <c r="AB6" s="1142"/>
      <c r="AC6" s="1142"/>
      <c r="AD6" s="1142"/>
      <c r="AE6" s="1142"/>
      <c r="AF6" s="1142"/>
      <c r="AG6" s="1142"/>
      <c r="AH6" s="1142"/>
      <c r="AI6" s="1142"/>
      <c r="AJ6" s="1142"/>
      <c r="AK6" s="1142"/>
      <c r="AL6" s="1142"/>
      <c r="AM6" s="1142"/>
      <c r="AN6" s="1142"/>
      <c r="AO6" s="1142"/>
      <c r="AP6" s="1164"/>
      <c r="AQ6" s="1165"/>
      <c r="AR6" s="1165"/>
      <c r="AS6" s="1165"/>
      <c r="AT6" s="1165"/>
      <c r="AU6" s="1165"/>
      <c r="AV6" s="1165"/>
      <c r="AW6" s="1165"/>
      <c r="AX6" s="1165"/>
      <c r="AY6" s="1165"/>
      <c r="AZ6" s="1165"/>
      <c r="BA6" s="1165"/>
      <c r="BB6" s="1166"/>
      <c r="BE6" s="257"/>
      <c r="BG6" s="289" t="s">
        <v>220</v>
      </c>
    </row>
    <row r="7" spans="1:115" ht="9.9499999999999993" customHeight="1" thickBot="1" x14ac:dyDescent="0.2">
      <c r="A7" s="69"/>
      <c r="B7" s="921" t="s">
        <v>12</v>
      </c>
      <c r="C7" s="921"/>
      <c r="D7" s="921"/>
      <c r="E7" s="921"/>
      <c r="F7" s="921"/>
      <c r="G7" s="921"/>
      <c r="H7" s="921"/>
      <c r="I7" s="921"/>
      <c r="J7" s="921"/>
      <c r="K7" s="921"/>
      <c r="L7" s="921"/>
      <c r="M7" s="921"/>
      <c r="N7" s="921"/>
      <c r="O7" s="921"/>
      <c r="P7" s="72"/>
      <c r="Q7" s="1138" t="s">
        <v>126</v>
      </c>
      <c r="R7" s="1138"/>
      <c r="S7" s="1138"/>
      <c r="T7" s="1138"/>
      <c r="U7" s="1138"/>
      <c r="V7" s="1138"/>
      <c r="W7" s="1138"/>
      <c r="X7" s="1138"/>
      <c r="Y7" s="1138"/>
      <c r="Z7" s="1138"/>
      <c r="AA7" s="1138"/>
      <c r="AB7" s="1138"/>
      <c r="AC7" s="1138"/>
      <c r="AD7" s="1138"/>
      <c r="AE7" s="1138"/>
      <c r="AF7" s="1138"/>
      <c r="AG7" s="1138"/>
      <c r="AH7" s="1138"/>
      <c r="AI7" s="1138"/>
      <c r="AJ7" s="1138"/>
      <c r="AK7" s="1138"/>
      <c r="AL7" s="1138"/>
      <c r="AM7" s="1138"/>
      <c r="AN7" s="70"/>
      <c r="AO7" s="70"/>
      <c r="AP7" s="1167"/>
      <c r="AQ7" s="1168"/>
      <c r="AR7" s="1168"/>
      <c r="AS7" s="1168"/>
      <c r="AT7" s="1168"/>
      <c r="AU7" s="1168"/>
      <c r="AV7" s="1168"/>
      <c r="AW7" s="1168"/>
      <c r="AX7" s="1168"/>
      <c r="AY7" s="1168"/>
      <c r="AZ7" s="1168"/>
      <c r="BA7" s="1168"/>
      <c r="BB7" s="1169"/>
      <c r="BE7" s="258"/>
    </row>
    <row r="8" spans="1:115" ht="9.9499999999999993" customHeight="1" thickBot="1" x14ac:dyDescent="0.2">
      <c r="A8" s="69"/>
      <c r="B8" s="921"/>
      <c r="C8" s="921"/>
      <c r="D8" s="921"/>
      <c r="E8" s="921"/>
      <c r="F8" s="921"/>
      <c r="G8" s="921"/>
      <c r="H8" s="921"/>
      <c r="I8" s="921"/>
      <c r="J8" s="921"/>
      <c r="K8" s="921"/>
      <c r="L8" s="921"/>
      <c r="M8" s="921"/>
      <c r="N8" s="921"/>
      <c r="O8" s="921"/>
      <c r="P8" s="72"/>
      <c r="Q8" s="1138"/>
      <c r="R8" s="1138"/>
      <c r="S8" s="1138"/>
      <c r="T8" s="1138"/>
      <c r="U8" s="1138"/>
      <c r="V8" s="1138"/>
      <c r="W8" s="1138"/>
      <c r="X8" s="1138"/>
      <c r="Y8" s="1138"/>
      <c r="Z8" s="1138"/>
      <c r="AA8" s="1138"/>
      <c r="AB8" s="1138"/>
      <c r="AC8" s="1138"/>
      <c r="AD8" s="1138"/>
      <c r="AE8" s="1138"/>
      <c r="AF8" s="1138"/>
      <c r="AG8" s="1138"/>
      <c r="AH8" s="1138"/>
      <c r="AI8" s="1138"/>
      <c r="AJ8" s="1138"/>
      <c r="AK8" s="1138"/>
      <c r="AL8" s="1138"/>
      <c r="AM8" s="1138"/>
      <c r="AN8" s="70"/>
      <c r="AO8" s="70"/>
      <c r="AP8" s="70"/>
      <c r="AQ8" s="71"/>
      <c r="AR8" s="71"/>
      <c r="AS8" s="71"/>
      <c r="AT8" s="71"/>
      <c r="AU8" s="71"/>
      <c r="AV8" s="71"/>
      <c r="AW8" s="71"/>
      <c r="AX8" s="71"/>
      <c r="AY8" s="71"/>
      <c r="AZ8" s="71"/>
      <c r="BA8" s="71"/>
      <c r="BB8" s="71"/>
      <c r="BC8" s="69"/>
    </row>
    <row r="9" spans="1:115" ht="20.100000000000001" customHeight="1" x14ac:dyDescent="0.15">
      <c r="A9" s="7"/>
      <c r="B9" s="1074" t="s">
        <v>127</v>
      </c>
      <c r="C9" s="1074"/>
      <c r="D9" s="1074"/>
      <c r="E9" s="1074"/>
      <c r="F9" s="1074"/>
      <c r="G9" s="1074"/>
      <c r="H9" s="1074"/>
      <c r="I9" s="1074"/>
      <c r="J9" s="1074"/>
      <c r="K9" s="1074"/>
      <c r="L9" s="1074"/>
      <c r="M9" s="1074"/>
      <c r="N9" s="1074"/>
      <c r="O9" s="1074"/>
      <c r="P9" s="1074"/>
      <c r="Q9" s="1138"/>
      <c r="R9" s="1138"/>
      <c r="S9" s="1138"/>
      <c r="T9" s="1138"/>
      <c r="U9" s="1138"/>
      <c r="V9" s="1138"/>
      <c r="W9" s="1138"/>
      <c r="X9" s="1138"/>
      <c r="Y9" s="1138"/>
      <c r="Z9" s="1138"/>
      <c r="AA9" s="1138"/>
      <c r="AB9" s="1138"/>
      <c r="AC9" s="1138"/>
      <c r="AD9" s="1138"/>
      <c r="AE9" s="1138"/>
      <c r="AF9" s="1138"/>
      <c r="AG9" s="1138"/>
      <c r="AH9" s="1138"/>
      <c r="AI9" s="1138"/>
      <c r="AJ9" s="1138"/>
      <c r="AK9" s="1138"/>
      <c r="AL9" s="1138"/>
      <c r="AM9" s="1138"/>
      <c r="AN9" s="1093" t="s">
        <v>114</v>
      </c>
      <c r="AO9" s="1094"/>
      <c r="AP9" s="1094"/>
      <c r="AQ9" s="1094"/>
      <c r="AR9" s="1094"/>
      <c r="AS9" s="1095"/>
      <c r="AT9" s="1102" t="str">
        <f>IF(AW152&lt;&gt;0,"",'①基本情報・異動情報（学生入力用）'!F5)</f>
        <v/>
      </c>
      <c r="AU9" s="1102"/>
      <c r="AV9" s="1102"/>
      <c r="AW9" s="1102"/>
      <c r="AX9" s="1102"/>
      <c r="AY9" s="1102"/>
      <c r="AZ9" s="1102"/>
      <c r="BA9" s="1102"/>
      <c r="BB9" s="1103"/>
      <c r="BC9" s="21"/>
    </row>
    <row r="10" spans="1:115" ht="20.100000000000001" customHeight="1" x14ac:dyDescent="0.15">
      <c r="A10" s="3"/>
      <c r="B10" s="1074"/>
      <c r="C10" s="1074"/>
      <c r="D10" s="1074"/>
      <c r="E10" s="1074"/>
      <c r="F10" s="1074"/>
      <c r="G10" s="1074"/>
      <c r="H10" s="1074"/>
      <c r="I10" s="1074"/>
      <c r="J10" s="1074"/>
      <c r="K10" s="1074"/>
      <c r="L10" s="1074"/>
      <c r="M10" s="1074"/>
      <c r="N10" s="1074"/>
      <c r="O10" s="1074"/>
      <c r="P10" s="1074"/>
      <c r="Q10" s="7"/>
      <c r="R10" s="7"/>
      <c r="S10" s="7"/>
      <c r="T10" s="7"/>
      <c r="U10" s="7"/>
      <c r="V10" s="7"/>
      <c r="W10" s="7"/>
      <c r="X10" s="7"/>
      <c r="Y10" s="7"/>
      <c r="Z10" s="7"/>
      <c r="AA10" s="7"/>
      <c r="AB10" s="7"/>
      <c r="AC10" s="7"/>
      <c r="AD10" s="7"/>
      <c r="AE10" s="7"/>
      <c r="AF10" s="7"/>
      <c r="AG10" s="7"/>
      <c r="AH10" s="7"/>
      <c r="AI10" s="7"/>
      <c r="AJ10" s="7"/>
      <c r="AK10" s="7"/>
      <c r="AL10" s="7"/>
      <c r="AM10" s="7"/>
      <c r="AN10" s="1096"/>
      <c r="AO10" s="1097"/>
      <c r="AP10" s="1097"/>
      <c r="AQ10" s="1097"/>
      <c r="AR10" s="1097"/>
      <c r="AS10" s="1098"/>
      <c r="AT10" s="1104"/>
      <c r="AU10" s="1104"/>
      <c r="AV10" s="1104"/>
      <c r="AW10" s="1104"/>
      <c r="AX10" s="1104"/>
      <c r="AY10" s="1104"/>
      <c r="AZ10" s="1104"/>
      <c r="BA10" s="1104"/>
      <c r="BB10" s="1105"/>
      <c r="BC10" s="21"/>
    </row>
    <row r="11" spans="1:115" s="3" customFormat="1" ht="6" customHeight="1" thickBot="1" x14ac:dyDescent="0.2">
      <c r="B11" s="1139" t="s">
        <v>179</v>
      </c>
      <c r="C11" s="1139"/>
      <c r="D11" s="1139"/>
      <c r="E11" s="1139"/>
      <c r="F11" s="1139"/>
      <c r="G11" s="1139"/>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39"/>
      <c r="AK11" s="1139"/>
      <c r="AL11" s="1139"/>
      <c r="AM11" s="7"/>
      <c r="AN11" s="1099"/>
      <c r="AO11" s="1100"/>
      <c r="AP11" s="1100"/>
      <c r="AQ11" s="1100"/>
      <c r="AR11" s="1100"/>
      <c r="AS11" s="1101"/>
      <c r="AT11" s="1106"/>
      <c r="AU11" s="1106"/>
      <c r="AV11" s="1106"/>
      <c r="AW11" s="1106"/>
      <c r="AX11" s="1106"/>
      <c r="AY11" s="1106"/>
      <c r="AZ11" s="1106"/>
      <c r="BA11" s="1106"/>
      <c r="BB11" s="1107"/>
      <c r="BC11" s="21"/>
    </row>
    <row r="12" spans="1:115" s="3" customFormat="1" ht="6" customHeight="1" x14ac:dyDescent="0.15">
      <c r="B12" s="1139"/>
      <c r="C12" s="1139"/>
      <c r="D12" s="1139"/>
      <c r="E12" s="1139"/>
      <c r="F12" s="1139"/>
      <c r="G12" s="1139"/>
      <c r="H12" s="1139"/>
      <c r="I12" s="1139"/>
      <c r="J12" s="1139"/>
      <c r="K12" s="1139"/>
      <c r="L12" s="1139"/>
      <c r="M12" s="1139"/>
      <c r="N12" s="1139"/>
      <c r="O12" s="1139"/>
      <c r="P12" s="1139"/>
      <c r="Q12" s="1139"/>
      <c r="R12" s="1139"/>
      <c r="S12" s="1139"/>
      <c r="T12" s="1139"/>
      <c r="U12" s="1139"/>
      <c r="V12" s="1139"/>
      <c r="W12" s="1139"/>
      <c r="X12" s="1139"/>
      <c r="Y12" s="1139"/>
      <c r="Z12" s="1139"/>
      <c r="AA12" s="1139"/>
      <c r="AB12" s="1139"/>
      <c r="AC12" s="1139"/>
      <c r="AD12" s="1139"/>
      <c r="AE12" s="1139"/>
      <c r="AF12" s="1139"/>
      <c r="AG12" s="1139"/>
      <c r="AH12" s="1139"/>
      <c r="AI12" s="1139"/>
      <c r="AJ12" s="1139"/>
      <c r="AK12" s="1139"/>
      <c r="AL12" s="1139"/>
      <c r="AM12" s="7"/>
      <c r="AN12" s="7"/>
      <c r="AO12" s="6"/>
      <c r="AP12" s="6"/>
      <c r="AQ12" s="74"/>
      <c r="AR12" s="74"/>
      <c r="AS12" s="74"/>
      <c r="AT12" s="75"/>
      <c r="AU12" s="75"/>
      <c r="AV12" s="75"/>
      <c r="AW12" s="75"/>
      <c r="AX12" s="75"/>
      <c r="AY12" s="75"/>
      <c r="AZ12" s="75"/>
      <c r="BA12" s="75"/>
      <c r="BB12" s="75"/>
      <c r="BC12" s="21"/>
    </row>
    <row r="13" spans="1:115" s="3" customFormat="1" ht="6" customHeight="1" thickBot="1" x14ac:dyDescent="0.2">
      <c r="B13" s="1140"/>
      <c r="C13" s="1140"/>
      <c r="D13" s="1140"/>
      <c r="E13" s="1140"/>
      <c r="F13" s="1140"/>
      <c r="G13" s="1140"/>
      <c r="H13" s="1140"/>
      <c r="I13" s="1140"/>
      <c r="J13" s="1140"/>
      <c r="K13" s="1140"/>
      <c r="L13" s="1140"/>
      <c r="M13" s="1140"/>
      <c r="N13" s="1140"/>
      <c r="O13" s="1140"/>
      <c r="P13" s="1140"/>
      <c r="Q13" s="1140"/>
      <c r="R13" s="1140"/>
      <c r="S13" s="1140"/>
      <c r="T13" s="1140"/>
      <c r="U13" s="1140"/>
      <c r="V13" s="1140"/>
      <c r="W13" s="1140"/>
      <c r="X13" s="1140"/>
      <c r="Y13" s="1140"/>
      <c r="Z13" s="1140"/>
      <c r="AA13" s="1140"/>
      <c r="AB13" s="1140"/>
      <c r="AC13" s="1140"/>
      <c r="AD13" s="1140"/>
      <c r="AE13" s="1140"/>
      <c r="AF13" s="1140"/>
      <c r="AG13" s="1140"/>
      <c r="AH13" s="1140"/>
      <c r="AI13" s="1140"/>
      <c r="AJ13" s="1140"/>
      <c r="AK13" s="1140"/>
      <c r="AL13" s="1140"/>
      <c r="AM13" s="7"/>
      <c r="AN13" s="7"/>
      <c r="AO13" s="6"/>
      <c r="AP13" s="6"/>
      <c r="AQ13" s="74"/>
      <c r="AR13" s="74"/>
      <c r="AS13" s="74"/>
      <c r="AT13" s="75"/>
      <c r="AU13" s="75"/>
      <c r="AV13" s="75"/>
      <c r="AW13" s="75"/>
      <c r="AX13" s="75"/>
      <c r="AY13" s="75"/>
      <c r="AZ13" s="75"/>
      <c r="BA13" s="75"/>
      <c r="BB13" s="75"/>
      <c r="BC13" s="21"/>
    </row>
    <row r="14" spans="1:115" ht="18" customHeight="1" x14ac:dyDescent="0.15">
      <c r="A14" s="3"/>
      <c r="B14" s="1108" t="s">
        <v>8</v>
      </c>
      <c r="C14" s="1109"/>
      <c r="D14" s="1109"/>
      <c r="E14" s="1109"/>
      <c r="F14" s="1109"/>
      <c r="G14" s="1109"/>
      <c r="H14" s="1114" t="str">
        <f>IF(AW152&lt;&gt;0,"",'①基本情報・異動情報（学生入力用）'!F7)</f>
        <v/>
      </c>
      <c r="I14" s="1115"/>
      <c r="J14" s="1115"/>
      <c r="K14" s="1115"/>
      <c r="L14" s="1115"/>
      <c r="M14" s="1115"/>
      <c r="N14" s="1115"/>
      <c r="O14" s="1115"/>
      <c r="P14" s="1115"/>
      <c r="Q14" s="1115"/>
      <c r="R14" s="1115"/>
      <c r="S14" s="1115"/>
      <c r="T14" s="1115"/>
      <c r="U14" s="1115"/>
      <c r="V14" s="1115"/>
      <c r="W14" s="1115"/>
      <c r="X14" s="1115"/>
      <c r="Y14" s="1115"/>
      <c r="Z14" s="1115"/>
      <c r="AA14" s="1115"/>
      <c r="AB14" s="1115"/>
      <c r="AC14" s="1116"/>
      <c r="AD14" s="1123" t="s">
        <v>17</v>
      </c>
      <c r="AE14" s="1124"/>
      <c r="AF14" s="1124"/>
      <c r="AG14" s="1124"/>
      <c r="AH14" s="1125"/>
      <c r="AI14" s="1126" t="str">
        <f>IF(AW152&lt;&gt;0,"",'①基本情報・異動情報（学生入力用）'!F11)</f>
        <v/>
      </c>
      <c r="AJ14" s="1127"/>
      <c r="AK14" s="1127"/>
      <c r="AL14" s="1127"/>
      <c r="AM14" s="1127"/>
      <c r="AN14" s="1127"/>
      <c r="AO14" s="1127"/>
      <c r="AP14" s="1128"/>
      <c r="AQ14" s="1132" t="s">
        <v>115</v>
      </c>
      <c r="AR14" s="1133"/>
      <c r="AS14" s="1143" t="str">
        <f>IF(AW152&lt;&gt;0,"",'①基本情報・異動情報（学生入力用）'!F13)</f>
        <v/>
      </c>
      <c r="AT14" s="1144"/>
      <c r="AU14" s="1144"/>
      <c r="AV14" s="1144"/>
      <c r="AW14" s="1144"/>
      <c r="AX14" s="1144"/>
      <c r="AY14" s="1144"/>
      <c r="AZ14" s="1144"/>
      <c r="BA14" s="1144"/>
      <c r="BB14" s="1145"/>
      <c r="BC14" s="22"/>
    </row>
    <row r="15" spans="1:115" ht="18" customHeight="1" x14ac:dyDescent="0.15">
      <c r="A15" s="3"/>
      <c r="B15" s="1110"/>
      <c r="C15" s="1111"/>
      <c r="D15" s="1111"/>
      <c r="E15" s="1111"/>
      <c r="F15" s="1111"/>
      <c r="G15" s="1111"/>
      <c r="H15" s="1117"/>
      <c r="I15" s="1118"/>
      <c r="J15" s="1118"/>
      <c r="K15" s="1118"/>
      <c r="L15" s="1118"/>
      <c r="M15" s="1118"/>
      <c r="N15" s="1118"/>
      <c r="O15" s="1118"/>
      <c r="P15" s="1118"/>
      <c r="Q15" s="1118"/>
      <c r="R15" s="1118"/>
      <c r="S15" s="1118"/>
      <c r="T15" s="1118"/>
      <c r="U15" s="1118"/>
      <c r="V15" s="1118"/>
      <c r="W15" s="1118"/>
      <c r="X15" s="1118"/>
      <c r="Y15" s="1118"/>
      <c r="Z15" s="1118"/>
      <c r="AA15" s="1118"/>
      <c r="AB15" s="1118"/>
      <c r="AC15" s="1119"/>
      <c r="AD15" s="1024"/>
      <c r="AE15" s="1025"/>
      <c r="AF15" s="1025"/>
      <c r="AG15" s="1025"/>
      <c r="AH15" s="1026"/>
      <c r="AI15" s="1020"/>
      <c r="AJ15" s="1018"/>
      <c r="AK15" s="1018"/>
      <c r="AL15" s="1018"/>
      <c r="AM15" s="1018"/>
      <c r="AN15" s="1018"/>
      <c r="AO15" s="1018"/>
      <c r="AP15" s="1019"/>
      <c r="AQ15" s="1134"/>
      <c r="AR15" s="1135"/>
      <c r="AS15" s="1146"/>
      <c r="AT15" s="1147"/>
      <c r="AU15" s="1147"/>
      <c r="AV15" s="1147"/>
      <c r="AW15" s="1147"/>
      <c r="AX15" s="1147"/>
      <c r="AY15" s="1147"/>
      <c r="AZ15" s="1147"/>
      <c r="BA15" s="1147"/>
      <c r="BB15" s="1148"/>
      <c r="BC15" s="22"/>
    </row>
    <row r="16" spans="1:115" ht="18" customHeight="1" x14ac:dyDescent="0.15">
      <c r="A16" s="3"/>
      <c r="B16" s="1112"/>
      <c r="C16" s="1113"/>
      <c r="D16" s="1113"/>
      <c r="E16" s="1113"/>
      <c r="F16" s="1113"/>
      <c r="G16" s="1113"/>
      <c r="H16" s="1120"/>
      <c r="I16" s="1121"/>
      <c r="J16" s="1121"/>
      <c r="K16" s="1121"/>
      <c r="L16" s="1121"/>
      <c r="M16" s="1121"/>
      <c r="N16" s="1121"/>
      <c r="O16" s="1121"/>
      <c r="P16" s="1121"/>
      <c r="Q16" s="1121"/>
      <c r="R16" s="1121"/>
      <c r="S16" s="1121"/>
      <c r="T16" s="1121"/>
      <c r="U16" s="1121"/>
      <c r="V16" s="1121"/>
      <c r="W16" s="1121"/>
      <c r="X16" s="1121"/>
      <c r="Y16" s="1121"/>
      <c r="Z16" s="1121"/>
      <c r="AA16" s="1121"/>
      <c r="AB16" s="1121"/>
      <c r="AC16" s="1122"/>
      <c r="AD16" s="1027"/>
      <c r="AE16" s="1028"/>
      <c r="AF16" s="1028"/>
      <c r="AG16" s="1028"/>
      <c r="AH16" s="1029"/>
      <c r="AI16" s="1129"/>
      <c r="AJ16" s="1130"/>
      <c r="AK16" s="1130"/>
      <c r="AL16" s="1130"/>
      <c r="AM16" s="1130"/>
      <c r="AN16" s="1130"/>
      <c r="AO16" s="1130"/>
      <c r="AP16" s="1131"/>
      <c r="AQ16" s="1136"/>
      <c r="AR16" s="1137"/>
      <c r="AS16" s="1149"/>
      <c r="AT16" s="1150"/>
      <c r="AU16" s="1150"/>
      <c r="AV16" s="1150"/>
      <c r="AW16" s="1150"/>
      <c r="AX16" s="1150"/>
      <c r="AY16" s="1150"/>
      <c r="AZ16" s="1150"/>
      <c r="BA16" s="1150"/>
      <c r="BB16" s="1151"/>
      <c r="BC16" s="23"/>
    </row>
    <row r="17" spans="1:88" ht="18" customHeight="1" x14ac:dyDescent="0.15">
      <c r="A17" s="3"/>
      <c r="B17" s="1008" t="s">
        <v>113</v>
      </c>
      <c r="C17" s="1009"/>
      <c r="D17" s="1009"/>
      <c r="E17" s="1009"/>
      <c r="F17" s="1009"/>
      <c r="G17" s="1010"/>
      <c r="H17" s="1014" t="str">
        <f>IF(AW152&lt;&gt;0,"",'①基本情報・異動情報（学生入力用）'!F9)</f>
        <v/>
      </c>
      <c r="I17" s="1015"/>
      <c r="J17" s="1015"/>
      <c r="K17" s="1015"/>
      <c r="L17" s="1015"/>
      <c r="M17" s="1015"/>
      <c r="N17" s="1015"/>
      <c r="O17" s="1015"/>
      <c r="P17" s="1015"/>
      <c r="Q17" s="1015"/>
      <c r="R17" s="1015"/>
      <c r="S17" s="1015"/>
      <c r="T17" s="1015"/>
      <c r="U17" s="1015"/>
      <c r="V17" s="1015"/>
      <c r="W17" s="1015"/>
      <c r="X17" s="1015"/>
      <c r="Y17" s="1015"/>
      <c r="Z17" s="1015"/>
      <c r="AA17" s="1015"/>
      <c r="AB17" s="1015"/>
      <c r="AC17" s="1016"/>
      <c r="AD17" s="1021" t="s">
        <v>18</v>
      </c>
      <c r="AE17" s="1022"/>
      <c r="AF17" s="1022"/>
      <c r="AG17" s="1022"/>
      <c r="AH17" s="1023"/>
      <c r="AI17" s="1030" t="str">
        <f>IF(AW152&lt;&gt;0,"",'①基本情報・異動情報（学生入力用）'!F15)</f>
        <v/>
      </c>
      <c r="AJ17" s="1031"/>
      <c r="AK17" s="1031"/>
      <c r="AL17" s="1031"/>
      <c r="AM17" s="1031"/>
      <c r="AN17" s="1031"/>
      <c r="AO17" s="1031"/>
      <c r="AP17" s="1031"/>
      <c r="AQ17" s="1031"/>
      <c r="AR17" s="1031"/>
      <c r="AS17" s="1031"/>
      <c r="AT17" s="1031"/>
      <c r="AU17" s="1032"/>
      <c r="AV17" s="1039" t="s">
        <v>19</v>
      </c>
      <c r="AW17" s="1040"/>
      <c r="AX17" s="1045" t="str">
        <f>IF(AW152&lt;&gt;0,"",'①基本情報・異動情報（学生入力用）'!F19)</f>
        <v/>
      </c>
      <c r="AY17" s="1046"/>
      <c r="AZ17" s="1046"/>
      <c r="BA17" s="1051" t="s">
        <v>20</v>
      </c>
      <c r="BB17" s="1052"/>
      <c r="BC17" s="23"/>
    </row>
    <row r="18" spans="1:88" ht="18" customHeight="1" x14ac:dyDescent="0.15">
      <c r="A18" s="3"/>
      <c r="B18" s="1011"/>
      <c r="C18" s="1012"/>
      <c r="D18" s="1012"/>
      <c r="E18" s="1012"/>
      <c r="F18" s="1012"/>
      <c r="G18" s="1013"/>
      <c r="H18" s="1017"/>
      <c r="I18" s="1018"/>
      <c r="J18" s="1018"/>
      <c r="K18" s="1018"/>
      <c r="L18" s="1018"/>
      <c r="M18" s="1018"/>
      <c r="N18" s="1018"/>
      <c r="O18" s="1018"/>
      <c r="P18" s="1018"/>
      <c r="Q18" s="1018"/>
      <c r="R18" s="1018"/>
      <c r="S18" s="1018"/>
      <c r="T18" s="1018"/>
      <c r="U18" s="1018"/>
      <c r="V18" s="1018"/>
      <c r="W18" s="1018"/>
      <c r="X18" s="1018"/>
      <c r="Y18" s="1018"/>
      <c r="Z18" s="1018"/>
      <c r="AA18" s="1018"/>
      <c r="AB18" s="1018"/>
      <c r="AC18" s="1019"/>
      <c r="AD18" s="1024"/>
      <c r="AE18" s="1025"/>
      <c r="AF18" s="1025"/>
      <c r="AG18" s="1025"/>
      <c r="AH18" s="1026"/>
      <c r="AI18" s="1033"/>
      <c r="AJ18" s="1034"/>
      <c r="AK18" s="1034"/>
      <c r="AL18" s="1034"/>
      <c r="AM18" s="1034"/>
      <c r="AN18" s="1034"/>
      <c r="AO18" s="1034"/>
      <c r="AP18" s="1034"/>
      <c r="AQ18" s="1034"/>
      <c r="AR18" s="1034"/>
      <c r="AS18" s="1034"/>
      <c r="AT18" s="1034"/>
      <c r="AU18" s="1035"/>
      <c r="AV18" s="1041"/>
      <c r="AW18" s="1042"/>
      <c r="AX18" s="1047"/>
      <c r="AY18" s="1048"/>
      <c r="AZ18" s="1048"/>
      <c r="BA18" s="1053"/>
      <c r="BB18" s="1054"/>
      <c r="BC18" s="23"/>
    </row>
    <row r="19" spans="1:88" ht="18" customHeight="1" x14ac:dyDescent="0.15">
      <c r="A19" s="3"/>
      <c r="B19" s="1011"/>
      <c r="C19" s="1012"/>
      <c r="D19" s="1012"/>
      <c r="E19" s="1012"/>
      <c r="F19" s="1012"/>
      <c r="G19" s="1013"/>
      <c r="H19" s="1020"/>
      <c r="I19" s="1018"/>
      <c r="J19" s="1018"/>
      <c r="K19" s="1018"/>
      <c r="L19" s="1018"/>
      <c r="M19" s="1018"/>
      <c r="N19" s="1018"/>
      <c r="O19" s="1018"/>
      <c r="P19" s="1018"/>
      <c r="Q19" s="1018"/>
      <c r="R19" s="1018"/>
      <c r="S19" s="1018"/>
      <c r="T19" s="1018"/>
      <c r="U19" s="1018"/>
      <c r="V19" s="1018"/>
      <c r="W19" s="1018"/>
      <c r="X19" s="1018"/>
      <c r="Y19" s="1018"/>
      <c r="Z19" s="1018"/>
      <c r="AA19" s="1018"/>
      <c r="AB19" s="1018"/>
      <c r="AC19" s="1019"/>
      <c r="AD19" s="1027"/>
      <c r="AE19" s="1028"/>
      <c r="AF19" s="1028"/>
      <c r="AG19" s="1028"/>
      <c r="AH19" s="1029"/>
      <c r="AI19" s="1036"/>
      <c r="AJ19" s="1037"/>
      <c r="AK19" s="1037"/>
      <c r="AL19" s="1037"/>
      <c r="AM19" s="1037"/>
      <c r="AN19" s="1037"/>
      <c r="AO19" s="1037"/>
      <c r="AP19" s="1037"/>
      <c r="AQ19" s="1037"/>
      <c r="AR19" s="1037"/>
      <c r="AS19" s="1037"/>
      <c r="AT19" s="1037"/>
      <c r="AU19" s="1038"/>
      <c r="AV19" s="1043"/>
      <c r="AW19" s="1044"/>
      <c r="AX19" s="1049"/>
      <c r="AY19" s="1050"/>
      <c r="AZ19" s="1050"/>
      <c r="BA19" s="1055"/>
      <c r="BB19" s="1056"/>
      <c r="BC19" s="23"/>
    </row>
    <row r="20" spans="1:88" ht="18" customHeight="1" x14ac:dyDescent="0.15">
      <c r="A20" s="3"/>
      <c r="B20" s="1065" t="s">
        <v>23</v>
      </c>
      <c r="C20" s="1066"/>
      <c r="D20" s="1066"/>
      <c r="E20" s="1066"/>
      <c r="F20" s="1066"/>
      <c r="G20" s="1067"/>
      <c r="H20" s="1062" t="str">
        <f>IF(AW152&lt;&gt;0,"",LEFT('①基本情報・異動情報（学生入力用）'!F21,1))</f>
        <v/>
      </c>
      <c r="I20" s="1062"/>
      <c r="J20" s="1062" t="str">
        <f>IF(AW152&lt;&gt;0,"",MID('①基本情報・異動情報（学生入力用）'!$F$21,2,1))</f>
        <v/>
      </c>
      <c r="K20" s="1062"/>
      <c r="L20" s="1062" t="str">
        <f>IF(AW152&lt;&gt;0,"",MID('①基本情報・異動情報（学生入力用）'!$F$21,3,1))</f>
        <v/>
      </c>
      <c r="M20" s="1062"/>
      <c r="N20" s="1062" t="str">
        <f>IF(AW152&lt;&gt;0,"",MID('①基本情報・異動情報（学生入力用）'!$F$21,4,1))</f>
        <v/>
      </c>
      <c r="O20" s="1062"/>
      <c r="P20" s="1062" t="str">
        <f>IF(AW152&lt;&gt;0,"",MID('①基本情報・異動情報（学生入力用）'!$F$21,5,1))</f>
        <v/>
      </c>
      <c r="Q20" s="1062"/>
      <c r="R20" s="1062" t="str">
        <f>IF(AW152&lt;&gt;0,"",MID('①基本情報・異動情報（学生入力用）'!$F$21,6,1))</f>
        <v/>
      </c>
      <c r="S20" s="1062"/>
      <c r="T20" s="1062" t="str">
        <f>IF(AW152&lt;&gt;0,"",MID('①基本情報・異動情報（学生入力用）'!$F$21,7,1))</f>
        <v/>
      </c>
      <c r="U20" s="1062"/>
      <c r="V20" s="1062" t="str">
        <f>IF(AW152&lt;&gt;0,"",MID('①基本情報・異動情報（学生入力用）'!$F$21,8,1))</f>
        <v/>
      </c>
      <c r="W20" s="1062"/>
      <c r="X20" s="1062" t="str">
        <f>IF(AW152&lt;&gt;0,"",MID('①基本情報・異動情報（学生入力用）'!$F$21,9,1))</f>
        <v/>
      </c>
      <c r="Y20" s="1062"/>
      <c r="Z20" s="1062" t="str">
        <f>IF(AW152&lt;&gt;0,"",MID('①基本情報・異動情報（学生入力用）'!$F$21,10,1))</f>
        <v/>
      </c>
      <c r="AA20" s="1062"/>
      <c r="AB20" s="1062" t="str">
        <f>IF(AW152&lt;&gt;0,"",MID('①基本情報・異動情報（学生入力用）'!$F$21,11,1))</f>
        <v/>
      </c>
      <c r="AC20" s="1062"/>
      <c r="AD20" s="1021" t="s">
        <v>21</v>
      </c>
      <c r="AE20" s="1022"/>
      <c r="AF20" s="1022"/>
      <c r="AG20" s="1022"/>
      <c r="AH20" s="1023"/>
      <c r="AI20" s="1078" t="str">
        <f>IF(AW152&lt;&gt;0,"",'①基本情報・異動情報（学生入力用）'!F17)</f>
        <v/>
      </c>
      <c r="AJ20" s="1015"/>
      <c r="AK20" s="1015"/>
      <c r="AL20" s="1015"/>
      <c r="AM20" s="1015"/>
      <c r="AN20" s="1015"/>
      <c r="AO20" s="1015"/>
      <c r="AP20" s="1015"/>
      <c r="AQ20" s="1015"/>
      <c r="AR20" s="1015"/>
      <c r="AS20" s="1015"/>
      <c r="AT20" s="1015"/>
      <c r="AU20" s="1015"/>
      <c r="AV20" s="1015"/>
      <c r="AW20" s="1015"/>
      <c r="AX20" s="1015"/>
      <c r="AY20" s="1015"/>
      <c r="AZ20" s="1015"/>
      <c r="BA20" s="1015"/>
      <c r="BB20" s="1079"/>
      <c r="BC20" s="24"/>
    </row>
    <row r="21" spans="1:88" ht="18" customHeight="1" x14ac:dyDescent="0.15">
      <c r="A21" s="3"/>
      <c r="B21" s="1068"/>
      <c r="C21" s="1069"/>
      <c r="D21" s="1069"/>
      <c r="E21" s="1069"/>
      <c r="F21" s="1069"/>
      <c r="G21" s="1070"/>
      <c r="H21" s="1063"/>
      <c r="I21" s="1063"/>
      <c r="J21" s="1063"/>
      <c r="K21" s="1063"/>
      <c r="L21" s="1063"/>
      <c r="M21" s="1063"/>
      <c r="N21" s="1063"/>
      <c r="O21" s="1063"/>
      <c r="P21" s="1063"/>
      <c r="Q21" s="1063"/>
      <c r="R21" s="1063"/>
      <c r="S21" s="1063"/>
      <c r="T21" s="1063"/>
      <c r="U21" s="1063"/>
      <c r="V21" s="1063"/>
      <c r="W21" s="1063"/>
      <c r="X21" s="1063"/>
      <c r="Y21" s="1063"/>
      <c r="Z21" s="1063"/>
      <c r="AA21" s="1063"/>
      <c r="AB21" s="1063"/>
      <c r="AC21" s="1063"/>
      <c r="AD21" s="1024"/>
      <c r="AE21" s="1025"/>
      <c r="AF21" s="1025"/>
      <c r="AG21" s="1025"/>
      <c r="AH21" s="1026"/>
      <c r="AI21" s="1020"/>
      <c r="AJ21" s="1018"/>
      <c r="AK21" s="1018"/>
      <c r="AL21" s="1018"/>
      <c r="AM21" s="1018"/>
      <c r="AN21" s="1018"/>
      <c r="AO21" s="1018"/>
      <c r="AP21" s="1018"/>
      <c r="AQ21" s="1018"/>
      <c r="AR21" s="1018"/>
      <c r="AS21" s="1018"/>
      <c r="AT21" s="1018"/>
      <c r="AU21" s="1018"/>
      <c r="AV21" s="1018"/>
      <c r="AW21" s="1018"/>
      <c r="AX21" s="1018"/>
      <c r="AY21" s="1018"/>
      <c r="AZ21" s="1018"/>
      <c r="BA21" s="1018"/>
      <c r="BB21" s="1080"/>
      <c r="BC21" s="24"/>
    </row>
    <row r="22" spans="1:88" ht="18" customHeight="1" thickBot="1" x14ac:dyDescent="0.2">
      <c r="A22" s="79"/>
      <c r="B22" s="1071"/>
      <c r="C22" s="1072"/>
      <c r="D22" s="1072"/>
      <c r="E22" s="1072"/>
      <c r="F22" s="1072"/>
      <c r="G22" s="1073"/>
      <c r="H22" s="1064"/>
      <c r="I22" s="1064"/>
      <c r="J22" s="1064"/>
      <c r="K22" s="1064"/>
      <c r="L22" s="1064"/>
      <c r="M22" s="1064"/>
      <c r="N22" s="1064"/>
      <c r="O22" s="1064"/>
      <c r="P22" s="1064"/>
      <c r="Q22" s="1064"/>
      <c r="R22" s="1064"/>
      <c r="S22" s="1064"/>
      <c r="T22" s="1064"/>
      <c r="U22" s="1064"/>
      <c r="V22" s="1064"/>
      <c r="W22" s="1064"/>
      <c r="X22" s="1064"/>
      <c r="Y22" s="1064"/>
      <c r="Z22" s="1064"/>
      <c r="AA22" s="1064"/>
      <c r="AB22" s="1064"/>
      <c r="AC22" s="1064"/>
      <c r="AD22" s="1075"/>
      <c r="AE22" s="1076"/>
      <c r="AF22" s="1076"/>
      <c r="AG22" s="1076"/>
      <c r="AH22" s="1077"/>
      <c r="AI22" s="1081"/>
      <c r="AJ22" s="1082"/>
      <c r="AK22" s="1082"/>
      <c r="AL22" s="1082"/>
      <c r="AM22" s="1082"/>
      <c r="AN22" s="1082"/>
      <c r="AO22" s="1082"/>
      <c r="AP22" s="1082"/>
      <c r="AQ22" s="1082"/>
      <c r="AR22" s="1082"/>
      <c r="AS22" s="1082"/>
      <c r="AT22" s="1082"/>
      <c r="AU22" s="1082"/>
      <c r="AV22" s="1082"/>
      <c r="AW22" s="1082"/>
      <c r="AX22" s="1082"/>
      <c r="AY22" s="1082"/>
      <c r="AZ22" s="1082"/>
      <c r="BA22" s="1082"/>
      <c r="BB22" s="1083"/>
      <c r="BC22" s="3"/>
      <c r="BK22" s="1057" t="s">
        <v>97</v>
      </c>
      <c r="BL22" s="1058"/>
      <c r="BM22" s="1058"/>
      <c r="BN22" s="1058"/>
      <c r="BO22" s="1058"/>
      <c r="BP22" s="1058"/>
      <c r="BQ22" s="1058"/>
      <c r="BR22" s="1058"/>
      <c r="BS22" s="1058"/>
      <c r="BT22" s="1058"/>
      <c r="BU22" s="1058"/>
      <c r="BV22" s="1058"/>
      <c r="BW22" s="1058"/>
      <c r="BX22" s="1058"/>
      <c r="BY22" s="1058"/>
      <c r="BZ22" s="1058"/>
      <c r="CA22" s="1058"/>
      <c r="CB22" s="1058"/>
      <c r="CC22" s="1058"/>
      <c r="CD22" s="1058"/>
      <c r="CE22" s="1058"/>
      <c r="CF22" s="1058"/>
      <c r="CG22" s="1058"/>
      <c r="CH22" s="1058"/>
      <c r="CI22" s="1058"/>
      <c r="CJ22" s="1059"/>
    </row>
    <row r="23" spans="1:88" ht="14.25" customHeight="1" x14ac:dyDescent="0.15">
      <c r="A23" s="3"/>
      <c r="E23" s="80"/>
      <c r="F23" s="80"/>
      <c r="G23" s="80"/>
      <c r="H23" s="80"/>
      <c r="I23" s="80"/>
      <c r="J23" s="80"/>
      <c r="K23" s="80"/>
      <c r="L23" s="80"/>
      <c r="M23" s="80"/>
      <c r="N23" s="80"/>
      <c r="O23" s="80"/>
      <c r="P23" s="80"/>
      <c r="Q23" s="80"/>
      <c r="R23" s="80"/>
      <c r="S23" s="80"/>
      <c r="T23" s="80"/>
      <c r="U23" s="80"/>
      <c r="V23" s="80"/>
      <c r="W23" s="80"/>
      <c r="X23" s="80"/>
      <c r="Y23" s="80"/>
      <c r="Z23" s="80"/>
      <c r="AA23" s="80"/>
      <c r="AB23" s="80"/>
      <c r="AC23" s="6"/>
      <c r="AD23" s="3"/>
      <c r="AE23" s="3"/>
      <c r="AF23" s="3"/>
      <c r="AG23" s="6"/>
      <c r="AH23" s="6"/>
      <c r="AI23" s="6"/>
      <c r="AJ23" s="6"/>
      <c r="AK23" s="6"/>
      <c r="AL23" s="6"/>
      <c r="AM23" s="6"/>
      <c r="AN23" s="6"/>
      <c r="AO23" s="6"/>
      <c r="AP23" s="6"/>
      <c r="AQ23" s="6"/>
      <c r="AR23" s="6"/>
      <c r="AS23" s="6"/>
      <c r="AT23" s="6"/>
      <c r="AU23" s="6"/>
      <c r="AV23" s="6"/>
      <c r="AW23" s="6"/>
      <c r="AX23" s="6"/>
      <c r="AY23" s="6"/>
      <c r="AZ23" s="6"/>
      <c r="BA23" s="6"/>
      <c r="BB23" s="3"/>
      <c r="BC23" s="3"/>
      <c r="BK23" s="1060"/>
      <c r="BL23" s="986"/>
      <c r="BM23" s="986"/>
      <c r="BN23" s="986"/>
      <c r="BO23" s="986"/>
      <c r="BP23" s="986"/>
      <c r="BQ23" s="986"/>
      <c r="BR23" s="986"/>
      <c r="BS23" s="986"/>
      <c r="BT23" s="986"/>
      <c r="BU23" s="986"/>
      <c r="BV23" s="986"/>
      <c r="BW23" s="986"/>
      <c r="BX23" s="986"/>
      <c r="BY23" s="986"/>
      <c r="BZ23" s="986"/>
      <c r="CA23" s="986"/>
      <c r="CB23" s="986"/>
      <c r="CC23" s="986"/>
      <c r="CD23" s="986"/>
      <c r="CE23" s="986"/>
      <c r="CF23" s="986"/>
      <c r="CG23" s="986"/>
      <c r="CH23" s="986"/>
      <c r="CI23" s="986"/>
      <c r="CJ23" s="1061"/>
    </row>
    <row r="24" spans="1:88" ht="14.25" customHeight="1" x14ac:dyDescent="0.15">
      <c r="A24" s="3"/>
      <c r="B24" s="1074" t="s">
        <v>129</v>
      </c>
      <c r="C24" s="1074"/>
      <c r="D24" s="1074"/>
      <c r="E24" s="1074"/>
      <c r="F24" s="1074"/>
      <c r="G24" s="1074"/>
      <c r="H24" s="1074"/>
      <c r="I24" s="1074"/>
      <c r="J24" s="1074"/>
      <c r="K24" s="1074"/>
      <c r="L24" s="1074"/>
      <c r="M24" s="1074"/>
      <c r="N24" s="1074"/>
      <c r="O24" s="1074"/>
      <c r="P24" s="1074"/>
      <c r="Q24" s="80"/>
      <c r="R24" s="80"/>
      <c r="S24" s="80"/>
      <c r="T24" s="80"/>
      <c r="U24" s="80"/>
      <c r="V24" s="80"/>
      <c r="W24" s="80"/>
      <c r="X24" s="80"/>
      <c r="Y24" s="80"/>
      <c r="Z24" s="80"/>
      <c r="AA24" s="80"/>
      <c r="AB24" s="80"/>
      <c r="AC24" s="6"/>
      <c r="AD24" s="3"/>
      <c r="AE24" s="3"/>
      <c r="AF24" s="3"/>
      <c r="AG24" s="6"/>
      <c r="AH24" s="6"/>
      <c r="AI24" s="6"/>
      <c r="AJ24" s="6"/>
      <c r="AK24" s="6"/>
      <c r="AL24" s="6"/>
      <c r="AM24" s="6"/>
      <c r="AN24" s="6"/>
      <c r="AO24" s="6"/>
      <c r="AP24" s="6"/>
      <c r="AQ24" s="6"/>
      <c r="AR24" s="6"/>
      <c r="AS24" s="6"/>
      <c r="AT24" s="6"/>
      <c r="AU24" s="6"/>
      <c r="AV24" s="6"/>
      <c r="AW24" s="6"/>
      <c r="AX24" s="6"/>
      <c r="AY24" s="6"/>
      <c r="AZ24" s="6"/>
      <c r="BA24" s="6"/>
      <c r="BB24" s="3"/>
      <c r="BC24" s="3"/>
      <c r="BK24" s="1060"/>
      <c r="BL24" s="986"/>
      <c r="BM24" s="986"/>
      <c r="BN24" s="986"/>
      <c r="BO24" s="986"/>
      <c r="BP24" s="986"/>
      <c r="BQ24" s="986"/>
      <c r="BR24" s="986"/>
      <c r="BS24" s="986"/>
      <c r="BT24" s="986"/>
      <c r="BU24" s="986"/>
      <c r="BV24" s="986"/>
      <c r="BW24" s="986"/>
      <c r="BX24" s="986"/>
      <c r="BY24" s="986"/>
      <c r="BZ24" s="986"/>
      <c r="CA24" s="986"/>
      <c r="CB24" s="986"/>
      <c r="CC24" s="986"/>
      <c r="CD24" s="986"/>
      <c r="CE24" s="986"/>
      <c r="CF24" s="986"/>
      <c r="CG24" s="986"/>
      <c r="CH24" s="986"/>
      <c r="CI24" s="986"/>
      <c r="CJ24" s="1061"/>
    </row>
    <row r="25" spans="1:88" ht="14.25" customHeight="1" x14ac:dyDescent="0.15">
      <c r="A25" s="3"/>
      <c r="B25" s="1074"/>
      <c r="C25" s="1074"/>
      <c r="D25" s="1074"/>
      <c r="E25" s="1074"/>
      <c r="F25" s="1074"/>
      <c r="G25" s="1074"/>
      <c r="H25" s="1074"/>
      <c r="I25" s="1074"/>
      <c r="J25" s="1074"/>
      <c r="K25" s="1074"/>
      <c r="L25" s="1074"/>
      <c r="M25" s="1074"/>
      <c r="N25" s="1074"/>
      <c r="O25" s="1074"/>
      <c r="P25" s="1074"/>
      <c r="Q25" s="80"/>
      <c r="R25" s="80"/>
      <c r="S25" s="80"/>
      <c r="T25" s="80"/>
      <c r="U25" s="80"/>
      <c r="V25" s="80"/>
      <c r="W25" s="80"/>
      <c r="X25" s="80"/>
      <c r="Y25" s="80"/>
      <c r="Z25" s="80"/>
      <c r="AA25" s="80"/>
      <c r="AB25" s="80"/>
      <c r="AC25" s="6"/>
      <c r="AD25" s="3"/>
      <c r="AE25" s="3"/>
      <c r="AF25" s="3"/>
      <c r="AG25" s="6"/>
      <c r="AH25" s="6"/>
      <c r="AI25" s="6"/>
      <c r="AJ25" s="6"/>
      <c r="AK25" s="6"/>
      <c r="AL25" s="6"/>
      <c r="AM25" s="6"/>
      <c r="AN25" s="6"/>
      <c r="AO25" s="6"/>
      <c r="AP25" s="6"/>
      <c r="AQ25" s="6"/>
      <c r="AR25" s="6"/>
      <c r="AS25" s="6"/>
      <c r="AT25" s="6"/>
      <c r="AU25" s="6"/>
      <c r="AV25" s="6"/>
      <c r="AW25" s="6"/>
      <c r="AX25" s="6"/>
      <c r="AY25" s="6"/>
      <c r="AZ25" s="6"/>
      <c r="BA25" s="6"/>
      <c r="BB25" s="3"/>
      <c r="BC25" s="3"/>
      <c r="BK25" s="1060"/>
      <c r="BL25" s="986"/>
      <c r="BM25" s="986"/>
      <c r="BN25" s="986"/>
      <c r="BO25" s="986"/>
      <c r="BP25" s="986"/>
      <c r="BQ25" s="986"/>
      <c r="BR25" s="986"/>
      <c r="BS25" s="986"/>
      <c r="BT25" s="986"/>
      <c r="BU25" s="986"/>
      <c r="BV25" s="986"/>
      <c r="BW25" s="986"/>
      <c r="BX25" s="986"/>
      <c r="BY25" s="986"/>
      <c r="BZ25" s="986"/>
      <c r="CA25" s="986"/>
      <c r="CB25" s="986"/>
      <c r="CC25" s="986"/>
      <c r="CD25" s="986"/>
      <c r="CE25" s="986"/>
      <c r="CF25" s="986"/>
      <c r="CG25" s="986"/>
      <c r="CH25" s="986"/>
      <c r="CI25" s="986"/>
      <c r="CJ25" s="1061"/>
    </row>
    <row r="26" spans="1:88" ht="18" customHeight="1" thickBot="1" x14ac:dyDescent="0.2">
      <c r="A26" s="3"/>
      <c r="B26" s="81" t="s">
        <v>185</v>
      </c>
      <c r="C26" s="80"/>
      <c r="D26" s="80"/>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8"/>
      <c r="BB26" s="2"/>
      <c r="BC26" s="2"/>
      <c r="BK26" s="1060"/>
      <c r="BL26" s="986"/>
      <c r="BM26" s="986"/>
      <c r="BN26" s="986"/>
      <c r="BO26" s="986"/>
      <c r="BP26" s="986"/>
      <c r="BQ26" s="986"/>
      <c r="BR26" s="986"/>
      <c r="BS26" s="986"/>
      <c r="BT26" s="986"/>
      <c r="BU26" s="986"/>
      <c r="BV26" s="986"/>
      <c r="BW26" s="986"/>
      <c r="BX26" s="986"/>
      <c r="BY26" s="986"/>
      <c r="BZ26" s="986"/>
      <c r="CA26" s="986"/>
      <c r="CB26" s="986"/>
      <c r="CC26" s="986"/>
      <c r="CD26" s="986"/>
      <c r="CE26" s="986"/>
      <c r="CF26" s="986"/>
      <c r="CG26" s="986"/>
      <c r="CH26" s="986"/>
      <c r="CI26" s="986"/>
      <c r="CJ26" s="1061"/>
    </row>
    <row r="27" spans="1:88" ht="6" customHeight="1" x14ac:dyDescent="0.15">
      <c r="A27" s="3"/>
      <c r="B27" s="996" t="s">
        <v>7</v>
      </c>
      <c r="C27" s="997"/>
      <c r="D27" s="997"/>
      <c r="E27" s="997"/>
      <c r="F27" s="997"/>
      <c r="G27" s="233"/>
      <c r="H27" s="1002" t="s">
        <v>9</v>
      </c>
      <c r="I27" s="1002"/>
      <c r="J27" s="1002"/>
      <c r="K27" s="1002"/>
      <c r="L27" s="1002"/>
      <c r="M27" s="1002"/>
      <c r="N27" s="1002"/>
      <c r="O27" s="1002"/>
      <c r="P27" s="1002"/>
      <c r="Q27" s="1002"/>
      <c r="R27" s="1002"/>
      <c r="S27" s="1002"/>
      <c r="T27" s="1002"/>
      <c r="U27" s="1002"/>
      <c r="V27" s="1002"/>
      <c r="W27" s="1002"/>
      <c r="X27" s="1002"/>
      <c r="Y27" s="1002"/>
      <c r="Z27" s="1003"/>
      <c r="BC27" s="4"/>
      <c r="BG27" s="967"/>
      <c r="BH27" s="967"/>
      <c r="BI27" s="967"/>
      <c r="BJ27" s="967"/>
      <c r="BK27" s="967"/>
      <c r="BL27" s="967"/>
      <c r="BM27" s="967"/>
      <c r="BN27" s="967"/>
      <c r="BO27" s="967"/>
      <c r="BP27" s="967"/>
      <c r="BQ27" s="967"/>
      <c r="BR27" s="967"/>
      <c r="BS27" s="967"/>
      <c r="BT27" s="967"/>
      <c r="BU27" s="967"/>
      <c r="BV27" s="967"/>
      <c r="BW27" s="967"/>
      <c r="BX27" s="967"/>
      <c r="BY27" s="967"/>
      <c r="BZ27" s="967"/>
      <c r="CA27" s="967"/>
      <c r="CB27" s="967"/>
      <c r="CC27" s="967"/>
      <c r="CD27" s="967"/>
      <c r="CE27" s="967"/>
      <c r="CF27" s="967"/>
      <c r="CG27" s="967"/>
      <c r="CH27" s="967"/>
      <c r="CI27" s="967"/>
      <c r="CJ27" s="967"/>
    </row>
    <row r="28" spans="1:88" ht="6" customHeight="1" x14ac:dyDescent="0.15">
      <c r="A28" s="3"/>
      <c r="B28" s="998"/>
      <c r="C28" s="999"/>
      <c r="D28" s="999"/>
      <c r="E28" s="999"/>
      <c r="F28" s="999"/>
      <c r="G28" s="254"/>
      <c r="H28" s="1004"/>
      <c r="I28" s="1004"/>
      <c r="J28" s="1004"/>
      <c r="K28" s="1004"/>
      <c r="L28" s="1004"/>
      <c r="M28" s="1004"/>
      <c r="N28" s="1004"/>
      <c r="O28" s="1004"/>
      <c r="P28" s="1004"/>
      <c r="Q28" s="1004"/>
      <c r="R28" s="1004"/>
      <c r="S28" s="1004"/>
      <c r="T28" s="1004"/>
      <c r="U28" s="1004"/>
      <c r="V28" s="1004"/>
      <c r="W28" s="1004"/>
      <c r="X28" s="1004"/>
      <c r="Y28" s="1004"/>
      <c r="Z28" s="1005"/>
      <c r="BC28" s="4"/>
      <c r="BG28" s="967"/>
      <c r="BH28" s="967"/>
      <c r="BI28" s="967"/>
      <c r="BJ28" s="967"/>
      <c r="BK28" s="967"/>
      <c r="BL28" s="967"/>
      <c r="BM28" s="967"/>
      <c r="BN28" s="967"/>
      <c r="BO28" s="967"/>
      <c r="BP28" s="967"/>
      <c r="BQ28" s="967"/>
      <c r="BR28" s="967"/>
      <c r="BS28" s="967"/>
      <c r="BT28" s="967"/>
      <c r="BU28" s="967"/>
      <c r="BV28" s="967"/>
      <c r="BW28" s="967"/>
      <c r="BX28" s="967"/>
      <c r="BY28" s="967"/>
      <c r="BZ28" s="967"/>
      <c r="CA28" s="967"/>
      <c r="CB28" s="967"/>
      <c r="CC28" s="967"/>
      <c r="CD28" s="967"/>
      <c r="CE28" s="967"/>
      <c r="CF28" s="967"/>
      <c r="CG28" s="967"/>
      <c r="CH28" s="967"/>
      <c r="CI28" s="967"/>
      <c r="CJ28" s="967"/>
    </row>
    <row r="29" spans="1:88" ht="6" customHeight="1" x14ac:dyDescent="0.15">
      <c r="A29" s="3"/>
      <c r="B29" s="1000"/>
      <c r="C29" s="1001"/>
      <c r="D29" s="1001"/>
      <c r="E29" s="1001"/>
      <c r="F29" s="1001"/>
      <c r="G29" s="229"/>
      <c r="H29" s="1004"/>
      <c r="I29" s="1004"/>
      <c r="J29" s="1004"/>
      <c r="K29" s="1004"/>
      <c r="L29" s="1004"/>
      <c r="M29" s="1004"/>
      <c r="N29" s="1004"/>
      <c r="O29" s="1004"/>
      <c r="P29" s="1004"/>
      <c r="Q29" s="1004"/>
      <c r="R29" s="1004"/>
      <c r="S29" s="1004"/>
      <c r="T29" s="1004"/>
      <c r="U29" s="1004"/>
      <c r="V29" s="1004"/>
      <c r="W29" s="1004"/>
      <c r="X29" s="1004"/>
      <c r="Y29" s="1004"/>
      <c r="Z29" s="1005"/>
      <c r="BC29" s="4"/>
      <c r="BG29" s="967"/>
      <c r="BH29" s="967"/>
      <c r="BI29" s="967"/>
      <c r="BJ29" s="967"/>
      <c r="BK29" s="967"/>
      <c r="BL29" s="967"/>
      <c r="BM29" s="967"/>
      <c r="BN29" s="967"/>
      <c r="BO29" s="967"/>
      <c r="BP29" s="967"/>
      <c r="BQ29" s="967"/>
      <c r="BR29" s="967"/>
      <c r="BS29" s="967"/>
      <c r="BT29" s="967"/>
      <c r="BU29" s="967"/>
      <c r="BV29" s="967"/>
      <c r="BW29" s="967"/>
      <c r="BX29" s="967"/>
      <c r="BY29" s="967"/>
      <c r="BZ29" s="967"/>
      <c r="CA29" s="967"/>
      <c r="CB29" s="967"/>
      <c r="CC29" s="967"/>
      <c r="CD29" s="967"/>
      <c r="CE29" s="967"/>
      <c r="CF29" s="967"/>
      <c r="CG29" s="967"/>
      <c r="CH29" s="967"/>
      <c r="CI29" s="967"/>
      <c r="CJ29" s="967"/>
    </row>
    <row r="30" spans="1:88" ht="6" customHeight="1" x14ac:dyDescent="0.15">
      <c r="A30" s="3"/>
      <c r="B30" s="1000"/>
      <c r="C30" s="1001"/>
      <c r="D30" s="1001"/>
      <c r="E30" s="1001"/>
      <c r="F30" s="1001"/>
      <c r="G30" s="229"/>
      <c r="H30" s="1004"/>
      <c r="I30" s="1004"/>
      <c r="J30" s="1004"/>
      <c r="K30" s="1004"/>
      <c r="L30" s="1004"/>
      <c r="M30" s="1004"/>
      <c r="N30" s="1004"/>
      <c r="O30" s="1004"/>
      <c r="P30" s="1004"/>
      <c r="Q30" s="1004"/>
      <c r="R30" s="1004"/>
      <c r="S30" s="1004"/>
      <c r="T30" s="1004"/>
      <c r="U30" s="1004"/>
      <c r="V30" s="1004"/>
      <c r="W30" s="1004"/>
      <c r="X30" s="1004"/>
      <c r="Y30" s="1004"/>
      <c r="Z30" s="1005"/>
      <c r="BC30" s="4"/>
      <c r="BG30" s="967"/>
      <c r="BH30" s="967"/>
      <c r="BI30" s="967"/>
      <c r="BJ30" s="967"/>
      <c r="BK30" s="967"/>
      <c r="BL30" s="967"/>
      <c r="BM30" s="967"/>
      <c r="BN30" s="967"/>
      <c r="BO30" s="967"/>
      <c r="BP30" s="967"/>
      <c r="BQ30" s="967"/>
      <c r="BR30" s="967"/>
      <c r="BS30" s="967"/>
      <c r="BT30" s="967"/>
      <c r="BU30" s="967"/>
      <c r="BV30" s="967"/>
      <c r="BW30" s="967"/>
      <c r="BX30" s="967"/>
      <c r="BY30" s="967"/>
      <c r="BZ30" s="967"/>
      <c r="CA30" s="967"/>
      <c r="CB30" s="967"/>
      <c r="CC30" s="967"/>
      <c r="CD30" s="967"/>
      <c r="CE30" s="967"/>
      <c r="CF30" s="967"/>
      <c r="CG30" s="967"/>
      <c r="CH30" s="967"/>
      <c r="CI30" s="967"/>
      <c r="CJ30" s="967"/>
    </row>
    <row r="31" spans="1:88" ht="6" customHeight="1" x14ac:dyDescent="0.15">
      <c r="A31" s="3"/>
      <c r="B31" s="1000"/>
      <c r="C31" s="1001"/>
      <c r="D31" s="1001"/>
      <c r="E31" s="1001"/>
      <c r="F31" s="1001"/>
      <c r="G31" s="229"/>
      <c r="H31" s="1004"/>
      <c r="I31" s="1004"/>
      <c r="J31" s="1004"/>
      <c r="K31" s="1004"/>
      <c r="L31" s="1004"/>
      <c r="M31" s="1004"/>
      <c r="N31" s="1004"/>
      <c r="O31" s="1004"/>
      <c r="P31" s="1004"/>
      <c r="Q31" s="1004"/>
      <c r="R31" s="1004"/>
      <c r="S31" s="1004"/>
      <c r="T31" s="1004"/>
      <c r="U31" s="1004"/>
      <c r="V31" s="1004"/>
      <c r="W31" s="1004"/>
      <c r="X31" s="1004"/>
      <c r="Y31" s="1004"/>
      <c r="Z31" s="1005"/>
      <c r="BC31" s="4"/>
      <c r="BG31" s="967"/>
      <c r="BH31" s="967"/>
      <c r="BI31" s="967"/>
      <c r="BJ31" s="967"/>
      <c r="BK31" s="967"/>
      <c r="BL31" s="967"/>
      <c r="BM31" s="967"/>
      <c r="BN31" s="967"/>
      <c r="BO31" s="967"/>
      <c r="BP31" s="967"/>
      <c r="BQ31" s="967"/>
      <c r="BR31" s="967"/>
      <c r="BS31" s="967"/>
      <c r="BT31" s="967"/>
      <c r="BU31" s="967"/>
      <c r="BV31" s="967"/>
      <c r="BW31" s="967"/>
      <c r="BX31" s="967"/>
      <c r="BY31" s="967"/>
      <c r="BZ31" s="967"/>
      <c r="CA31" s="967"/>
      <c r="CB31" s="967"/>
      <c r="CC31" s="967"/>
      <c r="CD31" s="967"/>
      <c r="CE31" s="967"/>
      <c r="CF31" s="967"/>
      <c r="CG31" s="967"/>
      <c r="CH31" s="967"/>
      <c r="CI31" s="967"/>
      <c r="CJ31" s="967"/>
    </row>
    <row r="32" spans="1:88" ht="6" customHeight="1" x14ac:dyDescent="0.15">
      <c r="A32" s="3"/>
      <c r="B32" s="1000"/>
      <c r="C32" s="1001"/>
      <c r="D32" s="1001"/>
      <c r="E32" s="1001"/>
      <c r="F32" s="1001"/>
      <c r="G32" s="229"/>
      <c r="H32" s="1004"/>
      <c r="I32" s="1004"/>
      <c r="J32" s="1004"/>
      <c r="K32" s="1004"/>
      <c r="L32" s="1004"/>
      <c r="M32" s="1004"/>
      <c r="N32" s="1004"/>
      <c r="O32" s="1004"/>
      <c r="P32" s="1004"/>
      <c r="Q32" s="1004"/>
      <c r="R32" s="1004"/>
      <c r="S32" s="1004"/>
      <c r="T32" s="1004"/>
      <c r="U32" s="1004"/>
      <c r="V32" s="1004"/>
      <c r="W32" s="1004"/>
      <c r="X32" s="1004"/>
      <c r="Y32" s="1004"/>
      <c r="Z32" s="1005"/>
      <c r="BC32" s="4"/>
      <c r="BG32" s="967"/>
      <c r="BH32" s="967"/>
      <c r="BI32" s="967"/>
      <c r="BJ32" s="967"/>
      <c r="BK32" s="967"/>
      <c r="BL32" s="967"/>
      <c r="BM32" s="967"/>
      <c r="BN32" s="967"/>
      <c r="BO32" s="967"/>
      <c r="BP32" s="967"/>
      <c r="BQ32" s="967"/>
      <c r="BR32" s="967"/>
      <c r="BS32" s="967"/>
      <c r="BT32" s="967"/>
      <c r="BU32" s="967"/>
      <c r="BV32" s="967"/>
      <c r="BW32" s="967"/>
      <c r="BX32" s="967"/>
      <c r="BY32" s="967"/>
      <c r="BZ32" s="967"/>
      <c r="CA32" s="967"/>
      <c r="CB32" s="967"/>
      <c r="CC32" s="967"/>
      <c r="CD32" s="967"/>
      <c r="CE32" s="967"/>
      <c r="CF32" s="967"/>
      <c r="CG32" s="967"/>
      <c r="CH32" s="967"/>
      <c r="CI32" s="967"/>
      <c r="CJ32" s="967"/>
    </row>
    <row r="33" spans="1:88" ht="6" customHeight="1" x14ac:dyDescent="0.15">
      <c r="A33" s="3"/>
      <c r="B33" s="1000"/>
      <c r="C33" s="1001"/>
      <c r="D33" s="1001"/>
      <c r="E33" s="1001"/>
      <c r="F33" s="1001"/>
      <c r="G33" s="229"/>
      <c r="H33" s="1004"/>
      <c r="I33" s="1004"/>
      <c r="J33" s="1004"/>
      <c r="K33" s="1004"/>
      <c r="L33" s="1004"/>
      <c r="M33" s="1004"/>
      <c r="N33" s="1004"/>
      <c r="O33" s="1004"/>
      <c r="P33" s="1004"/>
      <c r="Q33" s="1004"/>
      <c r="R33" s="1004"/>
      <c r="S33" s="1004"/>
      <c r="T33" s="1004"/>
      <c r="U33" s="1004"/>
      <c r="V33" s="1004"/>
      <c r="W33" s="1004"/>
      <c r="X33" s="1004"/>
      <c r="Y33" s="1004"/>
      <c r="Z33" s="1005"/>
      <c r="BC33" s="4"/>
      <c r="BG33" s="967"/>
      <c r="BH33" s="967"/>
      <c r="BI33" s="967"/>
      <c r="BJ33" s="967"/>
      <c r="BK33" s="967"/>
      <c r="BL33" s="967"/>
      <c r="BM33" s="967"/>
      <c r="BN33" s="967"/>
      <c r="BO33" s="967"/>
      <c r="BP33" s="967"/>
      <c r="BQ33" s="967"/>
      <c r="BR33" s="967"/>
      <c r="BS33" s="967"/>
      <c r="BT33" s="967"/>
      <c r="BU33" s="967"/>
      <c r="BV33" s="967"/>
      <c r="BW33" s="967"/>
      <c r="BX33" s="967"/>
      <c r="BY33" s="967"/>
      <c r="BZ33" s="967"/>
      <c r="CA33" s="967"/>
      <c r="CB33" s="967"/>
      <c r="CC33" s="967"/>
      <c r="CD33" s="967"/>
      <c r="CE33" s="967"/>
      <c r="CF33" s="967"/>
      <c r="CG33" s="967"/>
      <c r="CH33" s="967"/>
      <c r="CI33" s="967"/>
      <c r="CJ33" s="967"/>
    </row>
    <row r="34" spans="1:88" ht="6" customHeight="1" x14ac:dyDescent="0.15">
      <c r="A34" s="3"/>
      <c r="B34" s="1000"/>
      <c r="C34" s="1001"/>
      <c r="D34" s="1001"/>
      <c r="E34" s="1001"/>
      <c r="F34" s="1001"/>
      <c r="G34" s="229"/>
      <c r="H34" s="1004"/>
      <c r="I34" s="1004"/>
      <c r="J34" s="1004"/>
      <c r="K34" s="1004"/>
      <c r="L34" s="1004"/>
      <c r="M34" s="1004"/>
      <c r="N34" s="1004"/>
      <c r="O34" s="1004"/>
      <c r="P34" s="1004"/>
      <c r="Q34" s="1004"/>
      <c r="R34" s="1004"/>
      <c r="S34" s="1004"/>
      <c r="T34" s="1004"/>
      <c r="U34" s="1004"/>
      <c r="V34" s="1004"/>
      <c r="W34" s="1004"/>
      <c r="X34" s="1004"/>
      <c r="Y34" s="1004"/>
      <c r="Z34" s="1005"/>
      <c r="BC34" s="4"/>
      <c r="BG34" s="967"/>
      <c r="BH34" s="967"/>
      <c r="BI34" s="967"/>
      <c r="BJ34" s="967"/>
      <c r="BK34" s="967"/>
      <c r="BL34" s="967"/>
      <c r="BM34" s="967"/>
      <c r="BN34" s="967"/>
      <c r="BO34" s="967"/>
      <c r="BP34" s="967"/>
      <c r="BQ34" s="967"/>
      <c r="BR34" s="967"/>
      <c r="BS34" s="967"/>
      <c r="BT34" s="967"/>
      <c r="BU34" s="967"/>
      <c r="BV34" s="967"/>
      <c r="BW34" s="967"/>
      <c r="BX34" s="967"/>
      <c r="BY34" s="967"/>
      <c r="BZ34" s="967"/>
      <c r="CA34" s="967"/>
      <c r="CB34" s="967"/>
      <c r="CC34" s="967"/>
      <c r="CD34" s="967"/>
      <c r="CE34" s="967"/>
      <c r="CF34" s="967"/>
      <c r="CG34" s="967"/>
      <c r="CH34" s="967"/>
      <c r="CI34" s="967"/>
      <c r="CJ34" s="967"/>
    </row>
    <row r="35" spans="1:88" ht="6" customHeight="1" x14ac:dyDescent="0.15">
      <c r="A35" s="3"/>
      <c r="B35" s="1000"/>
      <c r="C35" s="1001"/>
      <c r="D35" s="1001"/>
      <c r="E35" s="1001"/>
      <c r="F35" s="1001"/>
      <c r="G35" s="229"/>
      <c r="H35" s="1004"/>
      <c r="I35" s="1004"/>
      <c r="J35" s="1004"/>
      <c r="K35" s="1004"/>
      <c r="L35" s="1004"/>
      <c r="M35" s="1004"/>
      <c r="N35" s="1004"/>
      <c r="O35" s="1004"/>
      <c r="P35" s="1004"/>
      <c r="Q35" s="1004"/>
      <c r="R35" s="1004"/>
      <c r="S35" s="1004"/>
      <c r="T35" s="1004"/>
      <c r="U35" s="1004"/>
      <c r="V35" s="1004"/>
      <c r="W35" s="1004"/>
      <c r="X35" s="1004"/>
      <c r="Y35" s="1004"/>
      <c r="Z35" s="1005"/>
      <c r="BC35" s="4"/>
      <c r="BG35" s="967"/>
      <c r="BH35" s="967"/>
      <c r="BI35" s="967"/>
      <c r="BJ35" s="967"/>
      <c r="BK35" s="967"/>
      <c r="BL35" s="967"/>
      <c r="BM35" s="967"/>
      <c r="BN35" s="967"/>
      <c r="BO35" s="967"/>
      <c r="BP35" s="967"/>
      <c r="BQ35" s="967"/>
      <c r="BR35" s="967"/>
      <c r="BS35" s="967"/>
      <c r="BT35" s="967"/>
      <c r="BU35" s="967"/>
      <c r="BV35" s="967"/>
      <c r="BW35" s="967"/>
      <c r="BX35" s="967"/>
      <c r="BY35" s="967"/>
      <c r="BZ35" s="967"/>
      <c r="CA35" s="967"/>
      <c r="CB35" s="967"/>
      <c r="CC35" s="967"/>
      <c r="CD35" s="967"/>
      <c r="CE35" s="967"/>
      <c r="CF35" s="967"/>
      <c r="CG35" s="967"/>
      <c r="CH35" s="967"/>
      <c r="CI35" s="967"/>
      <c r="CJ35" s="967"/>
    </row>
    <row r="36" spans="1:88" ht="6" customHeight="1" thickBot="1" x14ac:dyDescent="0.2">
      <c r="A36" s="3"/>
      <c r="B36" s="1000"/>
      <c r="C36" s="1001"/>
      <c r="D36" s="1001"/>
      <c r="E36" s="1001"/>
      <c r="F36" s="1001"/>
      <c r="G36" s="230"/>
      <c r="H36" s="1006"/>
      <c r="I36" s="1006"/>
      <c r="J36" s="1006"/>
      <c r="K36" s="1006"/>
      <c r="L36" s="1006"/>
      <c r="M36" s="1006"/>
      <c r="N36" s="1006"/>
      <c r="O36" s="1006"/>
      <c r="P36" s="1006"/>
      <c r="Q36" s="1006"/>
      <c r="R36" s="1006"/>
      <c r="S36" s="1006"/>
      <c r="T36" s="1006"/>
      <c r="U36" s="1006"/>
      <c r="V36" s="1006"/>
      <c r="W36" s="1006"/>
      <c r="X36" s="1006"/>
      <c r="Y36" s="1006"/>
      <c r="Z36" s="1007"/>
      <c r="BC36" s="83"/>
      <c r="BG36" s="967"/>
      <c r="BH36" s="967"/>
      <c r="BI36" s="967"/>
      <c r="BJ36" s="967"/>
      <c r="BK36" s="967"/>
      <c r="BL36" s="967"/>
      <c r="BM36" s="967"/>
      <c r="BN36" s="967"/>
      <c r="BO36" s="967"/>
      <c r="BP36" s="967"/>
      <c r="BQ36" s="967"/>
      <c r="BR36" s="967"/>
      <c r="BS36" s="967"/>
      <c r="BT36" s="967"/>
      <c r="BU36" s="967"/>
      <c r="BV36" s="967"/>
      <c r="BW36" s="967"/>
      <c r="BX36" s="967"/>
      <c r="BY36" s="967"/>
      <c r="BZ36" s="967"/>
      <c r="CA36" s="967"/>
      <c r="CB36" s="967"/>
      <c r="CC36" s="967"/>
      <c r="CD36" s="967"/>
      <c r="CE36" s="967"/>
      <c r="CF36" s="967"/>
      <c r="CG36" s="967"/>
      <c r="CH36" s="967"/>
      <c r="CI36" s="967"/>
      <c r="CJ36" s="967"/>
    </row>
    <row r="37" spans="1:88" s="3" customFormat="1" ht="6" customHeight="1" thickTop="1" x14ac:dyDescent="0.15">
      <c r="B37" s="977" t="s">
        <v>6</v>
      </c>
      <c r="C37" s="978"/>
      <c r="D37" s="978"/>
      <c r="E37" s="978"/>
      <c r="F37" s="978"/>
      <c r="G37" s="234"/>
      <c r="H37" s="235"/>
      <c r="I37" s="236"/>
      <c r="J37" s="236"/>
      <c r="K37" s="236"/>
      <c r="L37" s="236"/>
      <c r="M37" s="236"/>
      <c r="N37" s="236"/>
      <c r="O37" s="236"/>
      <c r="P37" s="236"/>
      <c r="Q37" s="236"/>
      <c r="R37" s="236"/>
      <c r="S37" s="236"/>
      <c r="T37" s="236"/>
      <c r="U37" s="236"/>
      <c r="V37" s="236"/>
      <c r="W37" s="236"/>
      <c r="X37" s="236"/>
      <c r="Y37" s="237"/>
      <c r="Z37" s="238"/>
      <c r="AB37" s="968" t="s">
        <v>207</v>
      </c>
      <c r="AC37" s="969"/>
      <c r="AD37" s="969"/>
      <c r="AE37" s="969"/>
      <c r="AF37" s="969"/>
      <c r="AG37" s="969"/>
      <c r="AH37" s="969"/>
      <c r="AI37" s="969"/>
      <c r="AJ37" s="969"/>
      <c r="AK37" s="969"/>
      <c r="AL37" s="969"/>
      <c r="AM37" s="969"/>
      <c r="AN37" s="969"/>
      <c r="AO37" s="969"/>
      <c r="AP37" s="974" t="str">
        <f>IF(AW152&lt;&gt;0,"　  　年　  　 月",'②異動情報・学校情報・未振込情報（学校入力用）'!AP7)</f>
        <v>　  　年　  　 月</v>
      </c>
      <c r="AQ37" s="974"/>
      <c r="AR37" s="974"/>
      <c r="AS37" s="974"/>
      <c r="AT37" s="974"/>
      <c r="AU37" s="974"/>
      <c r="AV37" s="974"/>
      <c r="AW37" s="974"/>
      <c r="AX37" s="974"/>
      <c r="AY37" s="824" t="s">
        <v>109</v>
      </c>
      <c r="AZ37" s="824"/>
      <c r="BA37" s="824"/>
      <c r="BB37" s="832"/>
      <c r="BC37" s="83"/>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row>
    <row r="38" spans="1:88" s="3" customFormat="1" ht="6" customHeight="1" x14ac:dyDescent="0.15">
      <c r="B38" s="979"/>
      <c r="C38" s="980"/>
      <c r="D38" s="980"/>
      <c r="E38" s="980"/>
      <c r="F38" s="980"/>
      <c r="G38" s="89"/>
      <c r="H38" s="986" t="s">
        <v>186</v>
      </c>
      <c r="I38" s="986"/>
      <c r="J38" s="986"/>
      <c r="K38" s="986"/>
      <c r="L38" s="986"/>
      <c r="M38" s="986"/>
      <c r="N38" s="986"/>
      <c r="O38" s="987" t="str">
        <f>IF(AW152&lt;&gt;0,"",'②異動情報・学校情報・未振込情報（学校入力用）'!CU5)</f>
        <v/>
      </c>
      <c r="P38" s="988"/>
      <c r="Q38" s="988"/>
      <c r="R38" s="988"/>
      <c r="S38" s="993" t="s">
        <v>20</v>
      </c>
      <c r="T38" s="988" t="str">
        <f>IF(AW152&lt;&gt;0,"",'②異動情報・学校情報・未振込情報（学校入力用）'!CW5)</f>
        <v/>
      </c>
      <c r="U38" s="988"/>
      <c r="V38" s="993" t="s">
        <v>22</v>
      </c>
      <c r="W38" s="988" t="str">
        <f>IF(AW152&lt;&gt;0,"",'②異動情報・学校情報・未振込情報（学校入力用）'!CY5)</f>
        <v/>
      </c>
      <c r="X38" s="988"/>
      <c r="Y38" s="983" t="s">
        <v>27</v>
      </c>
      <c r="Z38" s="239"/>
      <c r="AB38" s="970"/>
      <c r="AC38" s="971"/>
      <c r="AD38" s="971"/>
      <c r="AE38" s="971"/>
      <c r="AF38" s="971"/>
      <c r="AG38" s="971"/>
      <c r="AH38" s="971"/>
      <c r="AI38" s="971"/>
      <c r="AJ38" s="971"/>
      <c r="AK38" s="971"/>
      <c r="AL38" s="971"/>
      <c r="AM38" s="971"/>
      <c r="AN38" s="971"/>
      <c r="AO38" s="971"/>
      <c r="AP38" s="975"/>
      <c r="AQ38" s="975"/>
      <c r="AR38" s="975"/>
      <c r="AS38" s="975"/>
      <c r="AT38" s="975"/>
      <c r="AU38" s="975"/>
      <c r="AV38" s="975"/>
      <c r="AW38" s="975"/>
      <c r="AX38" s="975"/>
      <c r="AY38" s="826"/>
      <c r="AZ38" s="826"/>
      <c r="BA38" s="826"/>
      <c r="BB38" s="833"/>
      <c r="BC38" s="83"/>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row>
    <row r="39" spans="1:88" s="3" customFormat="1" ht="6" customHeight="1" x14ac:dyDescent="0.15">
      <c r="B39" s="979"/>
      <c r="C39" s="980"/>
      <c r="D39" s="980"/>
      <c r="E39" s="980"/>
      <c r="F39" s="980"/>
      <c r="G39" s="89"/>
      <c r="H39" s="986"/>
      <c r="I39" s="986"/>
      <c r="J39" s="986"/>
      <c r="K39" s="986"/>
      <c r="L39" s="986"/>
      <c r="M39" s="986"/>
      <c r="N39" s="986"/>
      <c r="O39" s="989"/>
      <c r="P39" s="990"/>
      <c r="Q39" s="990"/>
      <c r="R39" s="990"/>
      <c r="S39" s="994"/>
      <c r="T39" s="990"/>
      <c r="U39" s="990"/>
      <c r="V39" s="994"/>
      <c r="W39" s="990"/>
      <c r="X39" s="990"/>
      <c r="Y39" s="984"/>
      <c r="Z39" s="239"/>
      <c r="AB39" s="970"/>
      <c r="AC39" s="971"/>
      <c r="AD39" s="971"/>
      <c r="AE39" s="971"/>
      <c r="AF39" s="971"/>
      <c r="AG39" s="971"/>
      <c r="AH39" s="971"/>
      <c r="AI39" s="971"/>
      <c r="AJ39" s="971"/>
      <c r="AK39" s="971"/>
      <c r="AL39" s="971"/>
      <c r="AM39" s="971"/>
      <c r="AN39" s="971"/>
      <c r="AO39" s="971"/>
      <c r="AP39" s="975"/>
      <c r="AQ39" s="975"/>
      <c r="AR39" s="975"/>
      <c r="AS39" s="975"/>
      <c r="AT39" s="975"/>
      <c r="AU39" s="975"/>
      <c r="AV39" s="975"/>
      <c r="AW39" s="975"/>
      <c r="AX39" s="975"/>
      <c r="AY39" s="826"/>
      <c r="AZ39" s="826"/>
      <c r="BA39" s="826"/>
      <c r="BB39" s="833"/>
      <c r="BC39" s="83"/>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row>
    <row r="40" spans="1:88" s="3" customFormat="1" ht="6" customHeight="1" x14ac:dyDescent="0.15">
      <c r="B40" s="979"/>
      <c r="C40" s="980"/>
      <c r="D40" s="980"/>
      <c r="E40" s="980"/>
      <c r="F40" s="980"/>
      <c r="G40" s="89"/>
      <c r="H40" s="986"/>
      <c r="I40" s="986"/>
      <c r="J40" s="986"/>
      <c r="K40" s="986"/>
      <c r="L40" s="986"/>
      <c r="M40" s="986"/>
      <c r="N40" s="986"/>
      <c r="O40" s="989"/>
      <c r="P40" s="990"/>
      <c r="Q40" s="990"/>
      <c r="R40" s="990"/>
      <c r="S40" s="994"/>
      <c r="T40" s="990"/>
      <c r="U40" s="990"/>
      <c r="V40" s="994"/>
      <c r="W40" s="990"/>
      <c r="X40" s="990"/>
      <c r="Y40" s="984"/>
      <c r="Z40" s="239"/>
      <c r="AB40" s="970"/>
      <c r="AC40" s="971"/>
      <c r="AD40" s="971"/>
      <c r="AE40" s="971"/>
      <c r="AF40" s="971"/>
      <c r="AG40" s="971"/>
      <c r="AH40" s="971"/>
      <c r="AI40" s="971"/>
      <c r="AJ40" s="971"/>
      <c r="AK40" s="971"/>
      <c r="AL40" s="971"/>
      <c r="AM40" s="971"/>
      <c r="AN40" s="971"/>
      <c r="AO40" s="971"/>
      <c r="AP40" s="975"/>
      <c r="AQ40" s="975"/>
      <c r="AR40" s="975"/>
      <c r="AS40" s="975"/>
      <c r="AT40" s="975"/>
      <c r="AU40" s="975"/>
      <c r="AV40" s="975"/>
      <c r="AW40" s="975"/>
      <c r="AX40" s="975"/>
      <c r="AY40" s="826"/>
      <c r="AZ40" s="826"/>
      <c r="BA40" s="826"/>
      <c r="BB40" s="833"/>
      <c r="BC40" s="83"/>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row>
    <row r="41" spans="1:88" s="3" customFormat="1" ht="6" customHeight="1" x14ac:dyDescent="0.15">
      <c r="B41" s="979"/>
      <c r="C41" s="980"/>
      <c r="D41" s="980"/>
      <c r="E41" s="980"/>
      <c r="F41" s="980"/>
      <c r="G41" s="89"/>
      <c r="H41" s="986"/>
      <c r="I41" s="986"/>
      <c r="J41" s="986"/>
      <c r="K41" s="986"/>
      <c r="L41" s="986"/>
      <c r="M41" s="986"/>
      <c r="N41" s="986"/>
      <c r="O41" s="989"/>
      <c r="P41" s="990"/>
      <c r="Q41" s="990"/>
      <c r="R41" s="990"/>
      <c r="S41" s="994"/>
      <c r="T41" s="990"/>
      <c r="U41" s="990"/>
      <c r="V41" s="994"/>
      <c r="W41" s="990"/>
      <c r="X41" s="990"/>
      <c r="Y41" s="984"/>
      <c r="Z41" s="239"/>
      <c r="AB41" s="970"/>
      <c r="AC41" s="971"/>
      <c r="AD41" s="971"/>
      <c r="AE41" s="971"/>
      <c r="AF41" s="971"/>
      <c r="AG41" s="971"/>
      <c r="AH41" s="971"/>
      <c r="AI41" s="971"/>
      <c r="AJ41" s="971"/>
      <c r="AK41" s="971"/>
      <c r="AL41" s="971"/>
      <c r="AM41" s="971"/>
      <c r="AN41" s="971"/>
      <c r="AO41" s="971"/>
      <c r="AP41" s="975"/>
      <c r="AQ41" s="975"/>
      <c r="AR41" s="975"/>
      <c r="AS41" s="975"/>
      <c r="AT41" s="975"/>
      <c r="AU41" s="975"/>
      <c r="AV41" s="975"/>
      <c r="AW41" s="975"/>
      <c r="AX41" s="975"/>
      <c r="AY41" s="826"/>
      <c r="AZ41" s="826"/>
      <c r="BA41" s="826"/>
      <c r="BB41" s="833"/>
      <c r="BC41" s="83"/>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row>
    <row r="42" spans="1:88" s="3" customFormat="1" ht="6" customHeight="1" x14ac:dyDescent="0.15">
      <c r="B42" s="979"/>
      <c r="C42" s="980"/>
      <c r="D42" s="980"/>
      <c r="E42" s="980"/>
      <c r="F42" s="980"/>
      <c r="G42" s="89"/>
      <c r="H42" s="986"/>
      <c r="I42" s="986"/>
      <c r="J42" s="986"/>
      <c r="K42" s="986"/>
      <c r="L42" s="986"/>
      <c r="M42" s="986"/>
      <c r="N42" s="986"/>
      <c r="O42" s="989"/>
      <c r="P42" s="990"/>
      <c r="Q42" s="990"/>
      <c r="R42" s="990"/>
      <c r="S42" s="994"/>
      <c r="T42" s="990"/>
      <c r="U42" s="990"/>
      <c r="V42" s="994"/>
      <c r="W42" s="990"/>
      <c r="X42" s="990"/>
      <c r="Y42" s="984"/>
      <c r="Z42" s="239"/>
      <c r="AB42" s="970"/>
      <c r="AC42" s="971"/>
      <c r="AD42" s="971"/>
      <c r="AE42" s="971"/>
      <c r="AF42" s="971"/>
      <c r="AG42" s="971"/>
      <c r="AH42" s="971"/>
      <c r="AI42" s="971"/>
      <c r="AJ42" s="971"/>
      <c r="AK42" s="971"/>
      <c r="AL42" s="971"/>
      <c r="AM42" s="971"/>
      <c r="AN42" s="971"/>
      <c r="AO42" s="971"/>
      <c r="AP42" s="975"/>
      <c r="AQ42" s="975"/>
      <c r="AR42" s="975"/>
      <c r="AS42" s="975"/>
      <c r="AT42" s="975"/>
      <c r="AU42" s="975"/>
      <c r="AV42" s="975"/>
      <c r="AW42" s="975"/>
      <c r="AX42" s="975"/>
      <c r="AY42" s="826"/>
      <c r="AZ42" s="826"/>
      <c r="BA42" s="826"/>
      <c r="BB42" s="833"/>
      <c r="BC42" s="83"/>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row>
    <row r="43" spans="1:88" s="3" customFormat="1" ht="6" customHeight="1" x14ac:dyDescent="0.15">
      <c r="B43" s="979"/>
      <c r="C43" s="980"/>
      <c r="D43" s="980"/>
      <c r="E43" s="980"/>
      <c r="F43" s="980"/>
      <c r="G43" s="89"/>
      <c r="H43" s="986"/>
      <c r="I43" s="986"/>
      <c r="J43" s="986"/>
      <c r="K43" s="986"/>
      <c r="L43" s="986"/>
      <c r="M43" s="986"/>
      <c r="N43" s="986"/>
      <c r="O43" s="989"/>
      <c r="P43" s="990"/>
      <c r="Q43" s="990"/>
      <c r="R43" s="990"/>
      <c r="S43" s="994"/>
      <c r="T43" s="990"/>
      <c r="U43" s="990"/>
      <c r="V43" s="994"/>
      <c r="W43" s="990"/>
      <c r="X43" s="990"/>
      <c r="Y43" s="984"/>
      <c r="Z43" s="239"/>
      <c r="AB43" s="970"/>
      <c r="AC43" s="971"/>
      <c r="AD43" s="971"/>
      <c r="AE43" s="971"/>
      <c r="AF43" s="971"/>
      <c r="AG43" s="971"/>
      <c r="AH43" s="971"/>
      <c r="AI43" s="971"/>
      <c r="AJ43" s="971"/>
      <c r="AK43" s="971"/>
      <c r="AL43" s="971"/>
      <c r="AM43" s="971"/>
      <c r="AN43" s="971"/>
      <c r="AO43" s="971"/>
      <c r="AP43" s="975"/>
      <c r="AQ43" s="975"/>
      <c r="AR43" s="975"/>
      <c r="AS43" s="975"/>
      <c r="AT43" s="975"/>
      <c r="AU43" s="975"/>
      <c r="AV43" s="975"/>
      <c r="AW43" s="975"/>
      <c r="AX43" s="975"/>
      <c r="AY43" s="826"/>
      <c r="AZ43" s="826"/>
      <c r="BA43" s="826"/>
      <c r="BB43" s="833"/>
      <c r="BC43" s="83"/>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row>
    <row r="44" spans="1:88" s="3" customFormat="1" ht="6" customHeight="1" x14ac:dyDescent="0.15">
      <c r="B44" s="979"/>
      <c r="C44" s="980"/>
      <c r="D44" s="980"/>
      <c r="E44" s="980"/>
      <c r="F44" s="980"/>
      <c r="G44" s="89"/>
      <c r="H44" s="986"/>
      <c r="I44" s="986"/>
      <c r="J44" s="986"/>
      <c r="K44" s="986"/>
      <c r="L44" s="986"/>
      <c r="M44" s="986"/>
      <c r="N44" s="986"/>
      <c r="O44" s="989"/>
      <c r="P44" s="990"/>
      <c r="Q44" s="990"/>
      <c r="R44" s="990"/>
      <c r="S44" s="994"/>
      <c r="T44" s="990"/>
      <c r="U44" s="990"/>
      <c r="V44" s="994"/>
      <c r="W44" s="990"/>
      <c r="X44" s="990"/>
      <c r="Y44" s="984"/>
      <c r="Z44" s="239"/>
      <c r="AB44" s="970"/>
      <c r="AC44" s="971"/>
      <c r="AD44" s="971"/>
      <c r="AE44" s="971"/>
      <c r="AF44" s="971"/>
      <c r="AG44" s="971"/>
      <c r="AH44" s="971"/>
      <c r="AI44" s="971"/>
      <c r="AJ44" s="971"/>
      <c r="AK44" s="971"/>
      <c r="AL44" s="971"/>
      <c r="AM44" s="971"/>
      <c r="AN44" s="971"/>
      <c r="AO44" s="971"/>
      <c r="AP44" s="975"/>
      <c r="AQ44" s="975"/>
      <c r="AR44" s="975"/>
      <c r="AS44" s="975"/>
      <c r="AT44" s="975"/>
      <c r="AU44" s="975"/>
      <c r="AV44" s="975"/>
      <c r="AW44" s="975"/>
      <c r="AX44" s="975"/>
      <c r="AY44" s="826"/>
      <c r="AZ44" s="826"/>
      <c r="BA44" s="826"/>
      <c r="BB44" s="833"/>
      <c r="BC44" s="83"/>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row>
    <row r="45" spans="1:88" s="3" customFormat="1" ht="6" customHeight="1" x14ac:dyDescent="0.15">
      <c r="B45" s="979"/>
      <c r="C45" s="980"/>
      <c r="D45" s="980"/>
      <c r="E45" s="980"/>
      <c r="F45" s="980"/>
      <c r="G45" s="89"/>
      <c r="H45" s="986"/>
      <c r="I45" s="986"/>
      <c r="J45" s="986"/>
      <c r="K45" s="986"/>
      <c r="L45" s="986"/>
      <c r="M45" s="986"/>
      <c r="N45" s="986"/>
      <c r="O45" s="989"/>
      <c r="P45" s="990"/>
      <c r="Q45" s="990"/>
      <c r="R45" s="990"/>
      <c r="S45" s="994"/>
      <c r="T45" s="990"/>
      <c r="U45" s="990"/>
      <c r="V45" s="994"/>
      <c r="W45" s="990"/>
      <c r="X45" s="990"/>
      <c r="Y45" s="984"/>
      <c r="Z45" s="239"/>
      <c r="AB45" s="970"/>
      <c r="AC45" s="971"/>
      <c r="AD45" s="971"/>
      <c r="AE45" s="971"/>
      <c r="AF45" s="971"/>
      <c r="AG45" s="971"/>
      <c r="AH45" s="971"/>
      <c r="AI45" s="971"/>
      <c r="AJ45" s="971"/>
      <c r="AK45" s="971"/>
      <c r="AL45" s="971"/>
      <c r="AM45" s="971"/>
      <c r="AN45" s="971"/>
      <c r="AO45" s="971"/>
      <c r="AP45" s="975"/>
      <c r="AQ45" s="975"/>
      <c r="AR45" s="975"/>
      <c r="AS45" s="975"/>
      <c r="AT45" s="975"/>
      <c r="AU45" s="975"/>
      <c r="AV45" s="975"/>
      <c r="AW45" s="975"/>
      <c r="AX45" s="975"/>
      <c r="AY45" s="826"/>
      <c r="AZ45" s="826"/>
      <c r="BA45" s="826"/>
      <c r="BB45" s="833"/>
      <c r="BC45" s="83"/>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row>
    <row r="46" spans="1:88" s="3" customFormat="1" ht="6" customHeight="1" x14ac:dyDescent="0.15">
      <c r="B46" s="979"/>
      <c r="C46" s="980"/>
      <c r="D46" s="980"/>
      <c r="E46" s="980"/>
      <c r="F46" s="980"/>
      <c r="G46" s="89"/>
      <c r="H46" s="986"/>
      <c r="I46" s="986"/>
      <c r="J46" s="986"/>
      <c r="K46" s="986"/>
      <c r="L46" s="986"/>
      <c r="M46" s="986"/>
      <c r="N46" s="986"/>
      <c r="O46" s="991"/>
      <c r="P46" s="992"/>
      <c r="Q46" s="992"/>
      <c r="R46" s="992"/>
      <c r="S46" s="995"/>
      <c r="T46" s="992"/>
      <c r="U46" s="992"/>
      <c r="V46" s="995"/>
      <c r="W46" s="992"/>
      <c r="X46" s="992"/>
      <c r="Y46" s="985"/>
      <c r="Z46" s="239"/>
      <c r="AB46" s="970"/>
      <c r="AC46" s="971"/>
      <c r="AD46" s="971"/>
      <c r="AE46" s="971"/>
      <c r="AF46" s="971"/>
      <c r="AG46" s="971"/>
      <c r="AH46" s="971"/>
      <c r="AI46" s="971"/>
      <c r="AJ46" s="971"/>
      <c r="AK46" s="971"/>
      <c r="AL46" s="971"/>
      <c r="AM46" s="971"/>
      <c r="AN46" s="971"/>
      <c r="AO46" s="971"/>
      <c r="AP46" s="975"/>
      <c r="AQ46" s="975"/>
      <c r="AR46" s="975"/>
      <c r="AS46" s="975"/>
      <c r="AT46" s="975"/>
      <c r="AU46" s="975"/>
      <c r="AV46" s="975"/>
      <c r="AW46" s="975"/>
      <c r="AX46" s="975"/>
      <c r="AY46" s="826"/>
      <c r="AZ46" s="826"/>
      <c r="BA46" s="826"/>
      <c r="BB46" s="833"/>
      <c r="BC46" s="83"/>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row>
    <row r="47" spans="1:88" s="3" customFormat="1" ht="6" customHeight="1" thickBot="1" x14ac:dyDescent="0.2">
      <c r="B47" s="981"/>
      <c r="C47" s="982"/>
      <c r="D47" s="982"/>
      <c r="E47" s="982"/>
      <c r="F47" s="982"/>
      <c r="G47" s="240"/>
      <c r="H47" s="241"/>
      <c r="I47" s="231"/>
      <c r="J47" s="231"/>
      <c r="K47" s="231"/>
      <c r="L47" s="231"/>
      <c r="M47" s="231"/>
      <c r="N47" s="231"/>
      <c r="O47" s="231"/>
      <c r="P47" s="231"/>
      <c r="Q47" s="231"/>
      <c r="R47" s="241"/>
      <c r="S47" s="232"/>
      <c r="T47" s="232"/>
      <c r="U47" s="232"/>
      <c r="V47" s="242"/>
      <c r="W47" s="232"/>
      <c r="X47" s="242"/>
      <c r="Y47" s="232"/>
      <c r="Z47" s="243"/>
      <c r="AB47" s="972"/>
      <c r="AC47" s="973"/>
      <c r="AD47" s="973"/>
      <c r="AE47" s="973"/>
      <c r="AF47" s="973"/>
      <c r="AG47" s="973"/>
      <c r="AH47" s="973"/>
      <c r="AI47" s="973"/>
      <c r="AJ47" s="973"/>
      <c r="AK47" s="973"/>
      <c r="AL47" s="973"/>
      <c r="AM47" s="973"/>
      <c r="AN47" s="973"/>
      <c r="AO47" s="973"/>
      <c r="AP47" s="976"/>
      <c r="AQ47" s="976"/>
      <c r="AR47" s="976"/>
      <c r="AS47" s="976"/>
      <c r="AT47" s="976"/>
      <c r="AU47" s="976"/>
      <c r="AV47" s="976"/>
      <c r="AW47" s="976"/>
      <c r="AX47" s="976"/>
      <c r="AY47" s="828"/>
      <c r="AZ47" s="828"/>
      <c r="BA47" s="828"/>
      <c r="BB47" s="834"/>
      <c r="BC47" s="83"/>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row>
    <row r="48" spans="1:88" ht="14.45" customHeight="1" x14ac:dyDescent="0.15">
      <c r="A48" s="3"/>
      <c r="B48" s="10"/>
      <c r="C48" s="10"/>
      <c r="D48" s="10"/>
      <c r="E48" s="10"/>
      <c r="F48" s="10"/>
      <c r="G48" s="10"/>
      <c r="H48" s="10"/>
      <c r="I48" s="109"/>
      <c r="J48" s="109"/>
      <c r="K48" s="109"/>
      <c r="L48" s="109"/>
      <c r="M48" s="109"/>
      <c r="N48" s="109"/>
      <c r="O48" s="109"/>
      <c r="P48" s="109"/>
      <c r="Q48" s="109"/>
      <c r="R48" s="80"/>
      <c r="S48" s="82"/>
      <c r="T48" s="82"/>
      <c r="U48" s="82"/>
      <c r="V48" s="83"/>
      <c r="W48" s="82"/>
      <c r="X48" s="83"/>
      <c r="Y48" s="82"/>
      <c r="Z48" s="83"/>
      <c r="AA48" s="6"/>
      <c r="AB48" s="10"/>
      <c r="AC48" s="10"/>
      <c r="AD48" s="10"/>
      <c r="AE48" s="10"/>
      <c r="AF48" s="10"/>
      <c r="AG48" s="109"/>
      <c r="AH48" s="4"/>
      <c r="AI48" s="81"/>
      <c r="AJ48" s="81"/>
      <c r="AK48" s="81"/>
      <c r="AL48" s="81"/>
      <c r="AM48" s="109"/>
      <c r="AN48" s="4"/>
      <c r="AO48" s="81"/>
      <c r="AP48" s="81"/>
      <c r="AQ48" s="81"/>
      <c r="AR48" s="80"/>
      <c r="AS48" s="82"/>
      <c r="AT48" s="82"/>
      <c r="AU48" s="82"/>
      <c r="AV48" s="83"/>
      <c r="AW48" s="82"/>
      <c r="AX48" s="83"/>
      <c r="AY48" s="82"/>
      <c r="AZ48" s="82"/>
      <c r="BA48" s="2"/>
      <c r="BB48" s="83"/>
      <c r="BC48" s="83"/>
    </row>
    <row r="49" spans="1:86" ht="14.25" customHeight="1" x14ac:dyDescent="0.15">
      <c r="A49" s="4"/>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4"/>
    </row>
    <row r="50" spans="1:86" ht="14.45" customHeight="1" x14ac:dyDescent="0.15">
      <c r="A50" s="3"/>
      <c r="B50" s="10"/>
      <c r="C50" s="10"/>
      <c r="D50" s="10"/>
      <c r="E50" s="10"/>
      <c r="F50" s="10"/>
      <c r="G50" s="10"/>
      <c r="H50" s="10"/>
      <c r="I50" s="10"/>
      <c r="J50" s="10"/>
      <c r="K50" s="10"/>
      <c r="L50" s="10"/>
      <c r="M50" s="10"/>
      <c r="N50" s="10"/>
      <c r="O50" s="10"/>
      <c r="P50" s="10"/>
      <c r="Q50" s="10"/>
      <c r="R50" s="10"/>
      <c r="S50" s="10"/>
      <c r="T50" s="10"/>
      <c r="U50" s="10"/>
      <c r="V50" s="43"/>
      <c r="W50" s="43"/>
      <c r="X50" s="43"/>
      <c r="Y50" s="43"/>
      <c r="Z50" s="43"/>
      <c r="AA50" s="43"/>
      <c r="AB50" s="43"/>
      <c r="AC50" s="43"/>
      <c r="AD50" s="43"/>
      <c r="AE50" s="43"/>
      <c r="AF50" s="43"/>
      <c r="AG50" s="43"/>
      <c r="AH50" s="43"/>
      <c r="AI50" s="43"/>
      <c r="AJ50" s="10"/>
      <c r="AK50" s="10"/>
      <c r="AL50" s="10"/>
      <c r="AM50" s="10"/>
      <c r="AN50" s="10"/>
      <c r="AO50" s="10"/>
      <c r="AP50" s="10"/>
      <c r="AQ50" s="10"/>
      <c r="AR50" s="10"/>
      <c r="AS50" s="10"/>
      <c r="AT50" s="10"/>
      <c r="AU50" s="10"/>
      <c r="AV50" s="10"/>
      <c r="AW50" s="10"/>
      <c r="AX50" s="10"/>
      <c r="AY50" s="10"/>
      <c r="AZ50" s="10"/>
      <c r="BA50" s="10"/>
      <c r="BB50" s="2"/>
      <c r="BC50" s="2"/>
    </row>
    <row r="51" spans="1:86" s="3" customFormat="1" ht="14.45" customHeight="1" thickBot="1" x14ac:dyDescent="0.2">
      <c r="A51" s="111"/>
      <c r="B51" s="1206" t="s">
        <v>128</v>
      </c>
      <c r="C51" s="1206"/>
      <c r="D51" s="1206"/>
      <c r="E51" s="1206"/>
      <c r="F51" s="1206"/>
      <c r="G51" s="1206"/>
      <c r="H51" s="1206"/>
      <c r="I51" s="1206"/>
      <c r="J51" s="1206"/>
      <c r="K51" s="1206"/>
      <c r="L51" s="1206"/>
      <c r="M51" s="1206"/>
      <c r="N51" s="1206"/>
      <c r="O51" s="1206"/>
      <c r="P51" s="1206"/>
      <c r="S51" s="41"/>
      <c r="BC51" s="2"/>
    </row>
    <row r="52" spans="1:86" s="3" customFormat="1" ht="14.25" customHeight="1" thickTop="1" x14ac:dyDescent="0.15">
      <c r="A52" s="2"/>
      <c r="B52" s="1206"/>
      <c r="C52" s="1206"/>
      <c r="D52" s="1206"/>
      <c r="E52" s="1206"/>
      <c r="F52" s="1206"/>
      <c r="G52" s="1206"/>
      <c r="H52" s="1206"/>
      <c r="I52" s="1206"/>
      <c r="J52" s="1206"/>
      <c r="K52" s="1206"/>
      <c r="L52" s="1206"/>
      <c r="M52" s="1206"/>
      <c r="N52" s="1206"/>
      <c r="O52" s="1206"/>
      <c r="P52" s="1206"/>
      <c r="S52" s="41"/>
      <c r="AB52" s="823" t="s">
        <v>206</v>
      </c>
      <c r="AC52" s="824"/>
      <c r="AD52" s="824"/>
      <c r="AE52" s="824"/>
      <c r="AF52" s="824"/>
      <c r="AG52" s="824"/>
      <c r="AH52" s="824"/>
      <c r="AI52" s="824"/>
      <c r="AJ52" s="824"/>
      <c r="AK52" s="824"/>
      <c r="AL52" s="824"/>
      <c r="AM52" s="824"/>
      <c r="AN52" s="824"/>
      <c r="AO52" s="824"/>
      <c r="AP52" s="829" t="str">
        <f>IF(OR(AW152&lt;&gt;0,BH100=0),"「　　　　　　」","「"&amp;CLEAN(VLOOKUP(BF100,BF60:CH99,7,FALSE))&amp;"」")</f>
        <v>「　　　　　　」</v>
      </c>
      <c r="AQ52" s="829"/>
      <c r="AR52" s="829"/>
      <c r="AS52" s="829"/>
      <c r="AT52" s="829"/>
      <c r="AU52" s="829"/>
      <c r="AV52" s="829"/>
      <c r="AW52" s="829"/>
      <c r="AX52" s="829"/>
      <c r="AY52" s="824" t="s">
        <v>109</v>
      </c>
      <c r="AZ52" s="824"/>
      <c r="BA52" s="824"/>
      <c r="BB52" s="832"/>
      <c r="BC52" s="2"/>
    </row>
    <row r="53" spans="1:86" s="3" customFormat="1" ht="14.25" customHeight="1" x14ac:dyDescent="0.15">
      <c r="A53" s="2"/>
      <c r="B53" s="1139" t="s">
        <v>187</v>
      </c>
      <c r="C53" s="1139"/>
      <c r="D53" s="1139"/>
      <c r="E53" s="1139"/>
      <c r="F53" s="1139"/>
      <c r="G53" s="1139"/>
      <c r="H53" s="1139"/>
      <c r="I53" s="1139"/>
      <c r="J53" s="1139"/>
      <c r="K53" s="1139"/>
      <c r="L53" s="1139"/>
      <c r="M53" s="1139"/>
      <c r="N53" s="1139"/>
      <c r="O53" s="1139"/>
      <c r="P53" s="1139"/>
      <c r="Q53" s="1139"/>
      <c r="R53" s="1139"/>
      <c r="S53" s="1139"/>
      <c r="T53" s="1139"/>
      <c r="U53" s="1139"/>
      <c r="V53" s="1139"/>
      <c r="W53" s="1139"/>
      <c r="X53" s="1139"/>
      <c r="Y53" s="1139"/>
      <c r="Z53" s="1139"/>
      <c r="AA53" s="1209"/>
      <c r="AB53" s="825"/>
      <c r="AC53" s="826"/>
      <c r="AD53" s="826"/>
      <c r="AE53" s="826"/>
      <c r="AF53" s="826"/>
      <c r="AG53" s="826"/>
      <c r="AH53" s="826"/>
      <c r="AI53" s="826"/>
      <c r="AJ53" s="826"/>
      <c r="AK53" s="826"/>
      <c r="AL53" s="826"/>
      <c r="AM53" s="826"/>
      <c r="AN53" s="826"/>
      <c r="AO53" s="826"/>
      <c r="AP53" s="830"/>
      <c r="AQ53" s="830"/>
      <c r="AR53" s="830"/>
      <c r="AS53" s="830"/>
      <c r="AT53" s="830"/>
      <c r="AU53" s="830"/>
      <c r="AV53" s="830"/>
      <c r="AW53" s="830"/>
      <c r="AX53" s="830"/>
      <c r="AY53" s="826"/>
      <c r="AZ53" s="826"/>
      <c r="BA53" s="826"/>
      <c r="BB53" s="833"/>
      <c r="BC53" s="2"/>
    </row>
    <row r="54" spans="1:86" s="3" customFormat="1" ht="14.25" customHeight="1" x14ac:dyDescent="0.15">
      <c r="A54" s="2"/>
      <c r="B54" s="255"/>
      <c r="C54" s="255"/>
      <c r="D54" s="255"/>
      <c r="E54" s="255"/>
      <c r="F54" s="255"/>
      <c r="G54" s="255"/>
      <c r="H54" s="255"/>
      <c r="I54" s="255"/>
      <c r="J54" s="255"/>
      <c r="K54" s="255"/>
      <c r="L54" s="255"/>
      <c r="M54" s="255"/>
      <c r="N54" s="255"/>
      <c r="O54" s="255"/>
      <c r="P54" s="255"/>
      <c r="S54" s="41"/>
      <c r="AB54" s="825"/>
      <c r="AC54" s="826"/>
      <c r="AD54" s="826"/>
      <c r="AE54" s="826"/>
      <c r="AF54" s="826"/>
      <c r="AG54" s="826"/>
      <c r="AH54" s="826"/>
      <c r="AI54" s="826"/>
      <c r="AJ54" s="826"/>
      <c r="AK54" s="826"/>
      <c r="AL54" s="826"/>
      <c r="AM54" s="826"/>
      <c r="AN54" s="826"/>
      <c r="AO54" s="826"/>
      <c r="AP54" s="830"/>
      <c r="AQ54" s="830"/>
      <c r="AR54" s="830"/>
      <c r="AS54" s="830"/>
      <c r="AT54" s="830"/>
      <c r="AU54" s="830"/>
      <c r="AV54" s="830"/>
      <c r="AW54" s="830"/>
      <c r="AX54" s="830"/>
      <c r="AY54" s="826"/>
      <c r="AZ54" s="826"/>
      <c r="BA54" s="826"/>
      <c r="BB54" s="833"/>
      <c r="BC54" s="2"/>
    </row>
    <row r="55" spans="1:86" s="3" customFormat="1" ht="14.45" customHeight="1" thickBot="1" x14ac:dyDescent="0.2">
      <c r="A55" s="16"/>
      <c r="B55" s="16"/>
      <c r="C55" s="1207" t="s">
        <v>37</v>
      </c>
      <c r="D55" s="1207"/>
      <c r="E55" s="1207"/>
      <c r="F55" s="1207"/>
      <c r="G55" s="1207"/>
      <c r="H55" s="915" t="str">
        <f>IF(AW152&lt;&gt;0,"",'③適格認定（学校入力用）'!H9)</f>
        <v/>
      </c>
      <c r="I55" s="915"/>
      <c r="J55" s="915"/>
      <c r="K55" s="915"/>
      <c r="L55" s="915"/>
      <c r="N55" s="60"/>
      <c r="AB55" s="827"/>
      <c r="AC55" s="828"/>
      <c r="AD55" s="828"/>
      <c r="AE55" s="828"/>
      <c r="AF55" s="828"/>
      <c r="AG55" s="828"/>
      <c r="AH55" s="828"/>
      <c r="AI55" s="828"/>
      <c r="AJ55" s="828"/>
      <c r="AK55" s="828"/>
      <c r="AL55" s="828"/>
      <c r="AM55" s="828"/>
      <c r="AN55" s="828"/>
      <c r="AO55" s="828"/>
      <c r="AP55" s="831"/>
      <c r="AQ55" s="831"/>
      <c r="AR55" s="831"/>
      <c r="AS55" s="831"/>
      <c r="AT55" s="831"/>
      <c r="AU55" s="831"/>
      <c r="AV55" s="831"/>
      <c r="AW55" s="831"/>
      <c r="AX55" s="831"/>
      <c r="AY55" s="828"/>
      <c r="AZ55" s="828"/>
      <c r="BA55" s="828"/>
      <c r="BB55" s="834"/>
      <c r="BC55" s="2"/>
    </row>
    <row r="56" spans="1:86" s="3" customFormat="1" ht="14.45" customHeight="1" thickTop="1" x14ac:dyDescent="0.15">
      <c r="A56" s="16"/>
      <c r="B56" s="16"/>
      <c r="C56" s="1207"/>
      <c r="D56" s="1207"/>
      <c r="E56" s="1207"/>
      <c r="F56" s="1207"/>
      <c r="G56" s="1207"/>
      <c r="H56" s="915"/>
      <c r="I56" s="915"/>
      <c r="J56" s="915"/>
      <c r="K56" s="915"/>
      <c r="L56" s="915"/>
      <c r="N56" s="60"/>
      <c r="BC56" s="44"/>
    </row>
    <row r="57" spans="1:86" s="3" customFormat="1" ht="14.45" customHeight="1" x14ac:dyDescent="0.15">
      <c r="A57" s="16"/>
      <c r="B57" s="16"/>
      <c r="C57" s="1208" t="s">
        <v>83</v>
      </c>
      <c r="D57" s="1208"/>
      <c r="E57" s="1208"/>
      <c r="F57" s="1208"/>
      <c r="G57" s="1208"/>
      <c r="H57" s="1208"/>
      <c r="I57" s="1208"/>
      <c r="J57" s="1208"/>
      <c r="K57" s="1208"/>
      <c r="L57" s="1208"/>
      <c r="N57" s="119"/>
      <c r="BC57" s="44"/>
    </row>
    <row r="58" spans="1:86" s="3" customFormat="1" ht="14.45" customHeight="1" x14ac:dyDescent="0.15">
      <c r="A58" s="16"/>
      <c r="B58" s="16"/>
      <c r="C58" s="1208"/>
      <c r="D58" s="1208"/>
      <c r="E58" s="1208"/>
      <c r="F58" s="1208"/>
      <c r="G58" s="1208"/>
      <c r="H58" s="1208"/>
      <c r="I58" s="1208"/>
      <c r="J58" s="1208"/>
      <c r="K58" s="1208"/>
      <c r="L58" s="1208"/>
      <c r="N58" s="119"/>
      <c r="BC58" s="20"/>
    </row>
    <row r="59" spans="1:86" s="3" customFormat="1" ht="14.45" customHeight="1" thickBot="1" x14ac:dyDescent="0.2">
      <c r="A59" s="16"/>
      <c r="B59" s="16"/>
      <c r="D59" s="955" t="s">
        <v>55</v>
      </c>
      <c r="E59" s="955"/>
      <c r="F59" s="955"/>
      <c r="G59" s="955"/>
      <c r="H59" s="955"/>
      <c r="I59" s="955"/>
      <c r="J59" s="955"/>
      <c r="K59" s="955"/>
      <c r="L59" s="955"/>
      <c r="M59" s="955"/>
      <c r="N59" s="955"/>
      <c r="O59" s="955"/>
      <c r="P59" s="16"/>
      <c r="AX59" s="553" t="s">
        <v>84</v>
      </c>
      <c r="AY59" s="553"/>
      <c r="AZ59" s="553"/>
      <c r="BA59" s="553"/>
      <c r="BC59" s="20"/>
    </row>
    <row r="60" spans="1:86" s="3" customFormat="1" ht="14.45" customHeight="1" x14ac:dyDescent="0.15">
      <c r="A60" s="16"/>
      <c r="B60" s="16"/>
      <c r="C60" s="716" t="str">
        <f>IF(OR(AW152&lt;&gt;0,'③適格認定（学校入力用）'!B16=""),"",'③適格認定（学校入力用）'!B16)</f>
        <v/>
      </c>
      <c r="D60" s="913" t="s">
        <v>25</v>
      </c>
      <c r="E60" s="913"/>
      <c r="F60" s="914"/>
      <c r="G60" s="944" t="s">
        <v>82</v>
      </c>
      <c r="H60" s="945"/>
      <c r="I60" s="945"/>
      <c r="J60" s="945"/>
      <c r="K60" s="945"/>
      <c r="L60" s="945"/>
      <c r="M60" s="945"/>
      <c r="N60" s="946"/>
      <c r="O60" s="952" t="s">
        <v>77</v>
      </c>
      <c r="P60" s="16"/>
      <c r="AC60" s="121"/>
      <c r="AD60" s="121"/>
      <c r="AE60" s="121"/>
      <c r="AF60" s="956" t="str">
        <f>IF(OR(AW152&lt;&gt;0,'③適格認定（学校入力用）'!AE16=""),"",'③適格認定（学校入力用）'!AE16)</f>
        <v/>
      </c>
      <c r="AG60" s="957"/>
      <c r="AH60" s="962" t="s">
        <v>78</v>
      </c>
      <c r="AI60" s="963"/>
      <c r="AJ60" s="963"/>
      <c r="AK60" s="963"/>
      <c r="AL60" s="963"/>
      <c r="AM60" s="963"/>
      <c r="AN60" s="963"/>
      <c r="AO60" s="963"/>
      <c r="AP60" s="963"/>
      <c r="AQ60" s="963"/>
      <c r="AR60" s="963"/>
      <c r="AS60" s="963"/>
      <c r="AT60" s="963"/>
      <c r="AU60" s="963"/>
      <c r="AV60" s="964"/>
      <c r="AW60" s="576" t="str">
        <f>IF(OR(AW152&lt;&gt;0,'③適格認定（学校入力用）'!AV16=""),"",'③適格認定（学校入力用）'!AV16)</f>
        <v/>
      </c>
      <c r="AX60" s="729"/>
      <c r="AY60" s="729"/>
      <c r="AZ60" s="729"/>
      <c r="BA60" s="730"/>
      <c r="BC60" s="20"/>
      <c r="BF60" s="541" t="str">
        <f>AF60</f>
        <v/>
      </c>
      <c r="BG60" s="541"/>
      <c r="BH60" s="541">
        <f>IF(BF60="✔",1,0)</f>
        <v>0</v>
      </c>
      <c r="BI60" s="541"/>
      <c r="BJ60" s="541" t="s">
        <v>84</v>
      </c>
      <c r="BK60" s="541"/>
      <c r="BL60" s="540" t="str">
        <f>AW60</f>
        <v/>
      </c>
      <c r="BM60" s="540"/>
      <c r="BN60" s="540"/>
      <c r="BO60" s="540"/>
      <c r="BP60" s="540"/>
      <c r="BQ60" s="836" t="e">
        <f>VLOOKUP(BL60,BL65:CH94,6,FALSE)</f>
        <v>#N/A</v>
      </c>
      <c r="BR60" s="608"/>
      <c r="BS60" s="608"/>
      <c r="BT60" s="608"/>
      <c r="BU60" s="608"/>
      <c r="BV60" s="608"/>
      <c r="BW60" s="608"/>
      <c r="BX60" s="608"/>
      <c r="BY60" s="608"/>
      <c r="BZ60" s="608"/>
      <c r="CA60" s="608"/>
      <c r="CB60" s="608"/>
      <c r="CC60" s="608"/>
      <c r="CD60" s="608"/>
      <c r="CE60" s="608"/>
      <c r="CF60" s="608"/>
      <c r="CG60" s="608"/>
      <c r="CH60" s="608"/>
    </row>
    <row r="61" spans="1:86" s="3" customFormat="1" ht="14.45" customHeight="1" thickBot="1" x14ac:dyDescent="0.2">
      <c r="A61" s="16"/>
      <c r="B61" s="16"/>
      <c r="C61" s="717"/>
      <c r="D61" s="915"/>
      <c r="E61" s="915"/>
      <c r="F61" s="916"/>
      <c r="G61" s="947"/>
      <c r="H61" s="896"/>
      <c r="I61" s="896"/>
      <c r="J61" s="896"/>
      <c r="K61" s="896"/>
      <c r="L61" s="896"/>
      <c r="M61" s="896"/>
      <c r="N61" s="948"/>
      <c r="O61" s="953"/>
      <c r="P61" s="58" t="s">
        <v>61</v>
      </c>
      <c r="Q61" s="59"/>
      <c r="R61" s="59"/>
      <c r="S61" s="59"/>
      <c r="T61" s="59"/>
      <c r="U61" s="59"/>
      <c r="V61" s="59"/>
      <c r="W61" s="59"/>
      <c r="X61" s="59"/>
      <c r="Y61" s="59"/>
      <c r="Z61" s="59"/>
      <c r="AA61" s="59"/>
      <c r="AB61" s="59"/>
      <c r="AC61" s="59"/>
      <c r="AD61" s="59"/>
      <c r="AE61" s="59"/>
      <c r="AF61" s="958"/>
      <c r="AG61" s="959"/>
      <c r="AH61" s="887"/>
      <c r="AI61" s="888"/>
      <c r="AJ61" s="888"/>
      <c r="AK61" s="888"/>
      <c r="AL61" s="888"/>
      <c r="AM61" s="888"/>
      <c r="AN61" s="888"/>
      <c r="AO61" s="888"/>
      <c r="AP61" s="888"/>
      <c r="AQ61" s="888"/>
      <c r="AR61" s="888"/>
      <c r="AS61" s="888"/>
      <c r="AT61" s="888"/>
      <c r="AU61" s="888"/>
      <c r="AV61" s="965"/>
      <c r="AW61" s="731"/>
      <c r="AX61" s="732"/>
      <c r="AY61" s="732"/>
      <c r="AZ61" s="732"/>
      <c r="BA61" s="733"/>
      <c r="BC61" s="20"/>
      <c r="BF61" s="541"/>
      <c r="BG61" s="541"/>
      <c r="BH61" s="541"/>
      <c r="BI61" s="541"/>
      <c r="BJ61" s="541"/>
      <c r="BK61" s="541"/>
      <c r="BL61" s="540"/>
      <c r="BM61" s="540"/>
      <c r="BN61" s="540"/>
      <c r="BO61" s="540"/>
      <c r="BP61" s="540"/>
      <c r="BQ61" s="608"/>
      <c r="BR61" s="608"/>
      <c r="BS61" s="608"/>
      <c r="BT61" s="608"/>
      <c r="BU61" s="608"/>
      <c r="BV61" s="608"/>
      <c r="BW61" s="608"/>
      <c r="BX61" s="608"/>
      <c r="BY61" s="608"/>
      <c r="BZ61" s="608"/>
      <c r="CA61" s="608"/>
      <c r="CB61" s="608"/>
      <c r="CC61" s="608"/>
      <c r="CD61" s="608"/>
      <c r="CE61" s="608"/>
      <c r="CF61" s="608"/>
      <c r="CG61" s="608"/>
      <c r="CH61" s="608"/>
    </row>
    <row r="62" spans="1:86" s="3" customFormat="1" ht="14.45" customHeight="1" thickTop="1" thickBot="1" x14ac:dyDescent="0.2">
      <c r="A62" s="16"/>
      <c r="B62" s="16"/>
      <c r="C62" s="718"/>
      <c r="D62" s="942"/>
      <c r="E62" s="942"/>
      <c r="F62" s="943"/>
      <c r="G62" s="949"/>
      <c r="H62" s="950"/>
      <c r="I62" s="950"/>
      <c r="J62" s="950"/>
      <c r="K62" s="950"/>
      <c r="L62" s="950"/>
      <c r="M62" s="950"/>
      <c r="N62" s="951"/>
      <c r="O62" s="954"/>
      <c r="P62" s="47"/>
      <c r="Q62" s="47"/>
      <c r="R62" s="47"/>
      <c r="S62" s="47"/>
      <c r="T62" s="47"/>
      <c r="U62" s="47"/>
      <c r="V62" s="47"/>
      <c r="W62" s="47"/>
      <c r="X62" s="47"/>
      <c r="Y62" s="47"/>
      <c r="Z62" s="47"/>
      <c r="AA62" s="47"/>
      <c r="AB62" s="47"/>
      <c r="AC62" s="129"/>
      <c r="AD62" s="129"/>
      <c r="AE62" s="129"/>
      <c r="AF62" s="958"/>
      <c r="AG62" s="959"/>
      <c r="AH62" s="887"/>
      <c r="AI62" s="888"/>
      <c r="AJ62" s="888"/>
      <c r="AK62" s="888"/>
      <c r="AL62" s="888"/>
      <c r="AM62" s="888"/>
      <c r="AN62" s="888"/>
      <c r="AO62" s="888"/>
      <c r="AP62" s="888"/>
      <c r="AQ62" s="888"/>
      <c r="AR62" s="888"/>
      <c r="AS62" s="888"/>
      <c r="AT62" s="888"/>
      <c r="AU62" s="888"/>
      <c r="AV62" s="965"/>
      <c r="AW62" s="731"/>
      <c r="AX62" s="732"/>
      <c r="AY62" s="732"/>
      <c r="AZ62" s="732"/>
      <c r="BA62" s="733"/>
      <c r="BC62" s="20"/>
      <c r="BF62" s="541"/>
      <c r="BG62" s="541"/>
      <c r="BH62" s="541"/>
      <c r="BI62" s="541"/>
      <c r="BJ62" s="541"/>
      <c r="BK62" s="541"/>
      <c r="BL62" s="540"/>
      <c r="BM62" s="540"/>
      <c r="BN62" s="540"/>
      <c r="BO62" s="540"/>
      <c r="BP62" s="540"/>
      <c r="BQ62" s="608"/>
      <c r="BR62" s="608"/>
      <c r="BS62" s="608"/>
      <c r="BT62" s="608"/>
      <c r="BU62" s="608"/>
      <c r="BV62" s="608"/>
      <c r="BW62" s="608"/>
      <c r="BX62" s="608"/>
      <c r="BY62" s="608"/>
      <c r="BZ62" s="608"/>
      <c r="CA62" s="608"/>
      <c r="CB62" s="608"/>
      <c r="CC62" s="608"/>
      <c r="CD62" s="608"/>
      <c r="CE62" s="608"/>
      <c r="CF62" s="608"/>
      <c r="CG62" s="608"/>
      <c r="CH62" s="608"/>
    </row>
    <row r="63" spans="1:86" s="3" customFormat="1" ht="14.45" customHeight="1" x14ac:dyDescent="0.15">
      <c r="A63" s="16"/>
      <c r="B63" s="16"/>
      <c r="C63" s="715" t="str">
        <f>IF(OR(AW152&lt;&gt;0,'③適格認定（学校入力用）'!B19=""),"",'③適格認定（学校入力用）'!B19)</f>
        <v/>
      </c>
      <c r="D63" s="940" t="s">
        <v>60</v>
      </c>
      <c r="E63" s="921"/>
      <c r="F63" s="921"/>
      <c r="G63" s="921"/>
      <c r="H63" s="921"/>
      <c r="I63" s="921"/>
      <c r="J63" s="921"/>
      <c r="K63" s="921"/>
      <c r="L63" s="921"/>
      <c r="M63" s="921"/>
      <c r="N63" s="921"/>
      <c r="O63" s="922"/>
      <c r="P63" s="102" t="s">
        <v>103</v>
      </c>
      <c r="Q63" s="37" t="s">
        <v>104</v>
      </c>
      <c r="R63" s="102"/>
      <c r="S63" s="2"/>
      <c r="T63" s="2"/>
      <c r="U63" s="2"/>
      <c r="V63" s="2"/>
      <c r="W63" s="2"/>
      <c r="X63" s="2"/>
      <c r="Y63" s="2"/>
      <c r="Z63" s="2"/>
      <c r="AA63" s="2"/>
      <c r="AB63" s="2"/>
      <c r="AC63" s="126"/>
      <c r="AD63" s="126"/>
      <c r="AE63" s="126"/>
      <c r="AF63" s="958"/>
      <c r="AG63" s="959"/>
      <c r="AH63" s="887"/>
      <c r="AI63" s="888"/>
      <c r="AJ63" s="888"/>
      <c r="AK63" s="888"/>
      <c r="AL63" s="888"/>
      <c r="AM63" s="888"/>
      <c r="AN63" s="888"/>
      <c r="AO63" s="888"/>
      <c r="AP63" s="888"/>
      <c r="AQ63" s="888"/>
      <c r="AR63" s="888"/>
      <c r="AS63" s="888"/>
      <c r="AT63" s="888"/>
      <c r="AU63" s="888"/>
      <c r="AV63" s="965"/>
      <c r="AW63" s="731"/>
      <c r="AX63" s="732"/>
      <c r="AY63" s="732"/>
      <c r="AZ63" s="732"/>
      <c r="BA63" s="733"/>
      <c r="BC63" s="20"/>
      <c r="BF63" s="541"/>
      <c r="BG63" s="541"/>
      <c r="BH63" s="541"/>
      <c r="BI63" s="541"/>
      <c r="BJ63" s="541"/>
      <c r="BK63" s="541"/>
      <c r="BL63" s="540"/>
      <c r="BM63" s="540"/>
      <c r="BN63" s="540"/>
      <c r="BO63" s="540"/>
      <c r="BP63" s="540"/>
      <c r="BQ63" s="608"/>
      <c r="BR63" s="608"/>
      <c r="BS63" s="608"/>
      <c r="BT63" s="608"/>
      <c r="BU63" s="608"/>
      <c r="BV63" s="608"/>
      <c r="BW63" s="608"/>
      <c r="BX63" s="608"/>
      <c r="BY63" s="608"/>
      <c r="BZ63" s="608"/>
      <c r="CA63" s="608"/>
      <c r="CB63" s="608"/>
      <c r="CC63" s="608"/>
      <c r="CD63" s="608"/>
      <c r="CE63" s="608"/>
      <c r="CF63" s="608"/>
      <c r="CG63" s="608"/>
      <c r="CH63" s="608"/>
    </row>
    <row r="64" spans="1:86" s="3" customFormat="1" ht="14.45" customHeight="1" thickBot="1" x14ac:dyDescent="0.2">
      <c r="A64" s="16"/>
      <c r="B64" s="16"/>
      <c r="C64" s="681"/>
      <c r="D64" s="941"/>
      <c r="E64" s="924"/>
      <c r="F64" s="924"/>
      <c r="G64" s="924"/>
      <c r="H64" s="924"/>
      <c r="I64" s="924"/>
      <c r="J64" s="924"/>
      <c r="K64" s="924"/>
      <c r="L64" s="924"/>
      <c r="M64" s="924"/>
      <c r="N64" s="924"/>
      <c r="O64" s="925"/>
      <c r="P64" s="107" t="str">
        <f>IF(C60="✔","","✔")</f>
        <v>✔</v>
      </c>
      <c r="Q64" s="107" t="str">
        <f>IF(C63="✔","","✔")</f>
        <v>✔</v>
      </c>
      <c r="R64" s="102"/>
      <c r="S64" s="2"/>
      <c r="T64" s="2"/>
      <c r="U64" s="2"/>
      <c r="V64" s="2"/>
      <c r="W64" s="2"/>
      <c r="X64" s="2"/>
      <c r="Y64" s="2"/>
      <c r="Z64" s="2"/>
      <c r="AA64" s="2"/>
      <c r="AB64" s="2"/>
      <c r="AC64" s="126"/>
      <c r="AD64" s="126"/>
      <c r="AE64" s="130"/>
      <c r="AF64" s="960"/>
      <c r="AG64" s="961"/>
      <c r="AH64" s="890"/>
      <c r="AI64" s="891"/>
      <c r="AJ64" s="891"/>
      <c r="AK64" s="891"/>
      <c r="AL64" s="891"/>
      <c r="AM64" s="891"/>
      <c r="AN64" s="891"/>
      <c r="AO64" s="891"/>
      <c r="AP64" s="891"/>
      <c r="AQ64" s="891"/>
      <c r="AR64" s="891"/>
      <c r="AS64" s="891"/>
      <c r="AT64" s="891"/>
      <c r="AU64" s="891"/>
      <c r="AV64" s="966"/>
      <c r="AW64" s="734"/>
      <c r="AX64" s="735"/>
      <c r="AY64" s="735"/>
      <c r="AZ64" s="735"/>
      <c r="BA64" s="736"/>
      <c r="BC64" s="20"/>
      <c r="BF64" s="541"/>
      <c r="BG64" s="541"/>
      <c r="BH64" s="541"/>
      <c r="BI64" s="541"/>
      <c r="BJ64" s="541"/>
      <c r="BK64" s="541"/>
      <c r="BL64" s="540"/>
      <c r="BM64" s="540"/>
      <c r="BN64" s="540"/>
      <c r="BO64" s="540"/>
      <c r="BP64" s="540"/>
      <c r="BQ64" s="608"/>
      <c r="BR64" s="608"/>
      <c r="BS64" s="608"/>
      <c r="BT64" s="608"/>
      <c r="BU64" s="608"/>
      <c r="BV64" s="608"/>
      <c r="BW64" s="608"/>
      <c r="BX64" s="608"/>
      <c r="BY64" s="608"/>
      <c r="BZ64" s="608"/>
      <c r="CA64" s="608"/>
      <c r="CB64" s="608"/>
      <c r="CC64" s="608"/>
      <c r="CD64" s="608"/>
      <c r="CE64" s="608"/>
      <c r="CF64" s="608"/>
      <c r="CG64" s="608"/>
      <c r="CH64" s="608"/>
    </row>
    <row r="65" spans="1:90" s="3" customFormat="1" ht="14.45" customHeight="1" x14ac:dyDescent="0.15">
      <c r="A65" s="99"/>
      <c r="B65" s="99"/>
      <c r="D65" s="121"/>
      <c r="E65" s="656" t="s">
        <v>62</v>
      </c>
      <c r="F65" s="658" t="s">
        <v>63</v>
      </c>
      <c r="G65" s="121"/>
      <c r="H65" s="121"/>
      <c r="I65" s="121"/>
      <c r="J65" s="121"/>
      <c r="K65" s="121"/>
      <c r="L65" s="121"/>
      <c r="M65" s="121"/>
      <c r="N65" s="121"/>
      <c r="O65" s="120"/>
      <c r="P65" s="99"/>
      <c r="Q65" s="26"/>
      <c r="R65" s="26"/>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C65" s="20"/>
      <c r="BF65" s="541" t="str">
        <f>AU69</f>
        <v/>
      </c>
      <c r="BG65" s="541"/>
      <c r="BH65" s="541">
        <f t="shared" ref="BH65" si="0">IF(BF65="✔",1,0)</f>
        <v>0</v>
      </c>
      <c r="BI65" s="541"/>
      <c r="BJ65" s="541" t="s">
        <v>85</v>
      </c>
      <c r="BK65" s="541"/>
      <c r="BL65" s="900" t="str">
        <f>AW69</f>
        <v>廃止
（返還必要）</v>
      </c>
      <c r="BM65" s="540"/>
      <c r="BN65" s="540"/>
      <c r="BO65" s="540"/>
      <c r="BP65" s="540"/>
      <c r="BQ65" s="836" t="str">
        <f>"①スカラＡＣで"&amp;AP37&amp;"始期「廃止（返還必要）」処理　②この異動願を印刷し機構へ送付してください。"</f>
        <v>①スカラＡＣで　  　年　  　 月始期「廃止（返還必要）」処理　②この異動願を印刷し機構へ送付してください。</v>
      </c>
      <c r="BR65" s="608"/>
      <c r="BS65" s="608"/>
      <c r="BT65" s="608"/>
      <c r="BU65" s="608"/>
      <c r="BV65" s="608"/>
      <c r="BW65" s="608"/>
      <c r="BX65" s="608"/>
      <c r="BY65" s="608"/>
      <c r="BZ65" s="608"/>
      <c r="CA65" s="608"/>
      <c r="CB65" s="608"/>
      <c r="CC65" s="608"/>
      <c r="CD65" s="608"/>
      <c r="CE65" s="608"/>
      <c r="CF65" s="608"/>
      <c r="CG65" s="608"/>
      <c r="CH65" s="608"/>
      <c r="CI65" s="808"/>
      <c r="CJ65" s="809"/>
      <c r="CK65" s="809"/>
      <c r="CL65" s="809"/>
    </row>
    <row r="66" spans="1:90" s="3" customFormat="1" ht="14.45" customHeight="1" x14ac:dyDescent="0.15">
      <c r="A66" s="99"/>
      <c r="B66" s="99"/>
      <c r="C66" s="110"/>
      <c r="D66" s="122"/>
      <c r="E66" s="657"/>
      <c r="F66" s="659"/>
      <c r="G66" s="122"/>
      <c r="H66" s="122"/>
      <c r="I66" s="122"/>
      <c r="J66" s="122"/>
      <c r="K66" s="122"/>
      <c r="L66" s="122"/>
      <c r="M66" s="123"/>
      <c r="N66" s="123"/>
      <c r="O66" s="120"/>
      <c r="P66" s="16"/>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C66" s="20"/>
      <c r="BF66" s="541"/>
      <c r="BG66" s="541"/>
      <c r="BH66" s="541"/>
      <c r="BI66" s="541"/>
      <c r="BJ66" s="541"/>
      <c r="BK66" s="541"/>
      <c r="BL66" s="540"/>
      <c r="BM66" s="540"/>
      <c r="BN66" s="540"/>
      <c r="BO66" s="540"/>
      <c r="BP66" s="540"/>
      <c r="BQ66" s="608"/>
      <c r="BR66" s="608"/>
      <c r="BS66" s="608"/>
      <c r="BT66" s="608"/>
      <c r="BU66" s="608"/>
      <c r="BV66" s="608"/>
      <c r="BW66" s="608"/>
      <c r="BX66" s="608"/>
      <c r="BY66" s="608"/>
      <c r="BZ66" s="608"/>
      <c r="CA66" s="608"/>
      <c r="CB66" s="608"/>
      <c r="CC66" s="608"/>
      <c r="CD66" s="608"/>
      <c r="CE66" s="608"/>
      <c r="CF66" s="608"/>
      <c r="CG66" s="608"/>
      <c r="CH66" s="608"/>
      <c r="CI66" s="808"/>
      <c r="CJ66" s="809"/>
      <c r="CK66" s="809"/>
      <c r="CL66" s="809"/>
    </row>
    <row r="67" spans="1:90" s="3" customFormat="1" ht="14.45" customHeight="1" x14ac:dyDescent="0.15">
      <c r="A67" s="99"/>
      <c r="B67" s="99"/>
      <c r="C67" s="110"/>
      <c r="D67" s="122"/>
      <c r="E67" s="657"/>
      <c r="F67" s="659"/>
      <c r="G67" s="122"/>
      <c r="H67" s="122"/>
      <c r="I67" s="122"/>
      <c r="J67" s="122"/>
      <c r="K67" s="122"/>
      <c r="L67" s="122"/>
      <c r="M67" s="123"/>
      <c r="N67" s="123"/>
      <c r="O67" s="120"/>
      <c r="P67" s="16"/>
      <c r="T67" s="888" t="s">
        <v>118</v>
      </c>
      <c r="U67" s="888"/>
      <c r="V67" s="888"/>
      <c r="W67" s="888"/>
      <c r="X67" s="888"/>
      <c r="Y67" s="888"/>
      <c r="Z67" s="888"/>
      <c r="AA67" s="888"/>
      <c r="AB67" s="888"/>
      <c r="AC67" s="60"/>
      <c r="AD67" s="60"/>
      <c r="AE67" s="60"/>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C67" s="20"/>
      <c r="BF67" s="541"/>
      <c r="BG67" s="541"/>
      <c r="BH67" s="541"/>
      <c r="BI67" s="541"/>
      <c r="BJ67" s="541"/>
      <c r="BK67" s="541"/>
      <c r="BL67" s="540"/>
      <c r="BM67" s="540"/>
      <c r="BN67" s="540"/>
      <c r="BO67" s="540"/>
      <c r="BP67" s="540"/>
      <c r="BQ67" s="608"/>
      <c r="BR67" s="608"/>
      <c r="BS67" s="608"/>
      <c r="BT67" s="608"/>
      <c r="BU67" s="608"/>
      <c r="BV67" s="608"/>
      <c r="BW67" s="608"/>
      <c r="BX67" s="608"/>
      <c r="BY67" s="608"/>
      <c r="BZ67" s="608"/>
      <c r="CA67" s="608"/>
      <c r="CB67" s="608"/>
      <c r="CC67" s="608"/>
      <c r="CD67" s="608"/>
      <c r="CE67" s="608"/>
      <c r="CF67" s="608"/>
      <c r="CG67" s="608"/>
      <c r="CH67" s="608"/>
      <c r="CI67" s="808"/>
      <c r="CJ67" s="809"/>
      <c r="CK67" s="809"/>
      <c r="CL67" s="809"/>
    </row>
    <row r="68" spans="1:90" s="3" customFormat="1" ht="14.45" customHeight="1" thickBot="1" x14ac:dyDescent="0.2">
      <c r="A68" s="37">
        <f>IF(B68="✔",1,0)</f>
        <v>0</v>
      </c>
      <c r="B68" s="99"/>
      <c r="D68" s="929" t="s">
        <v>116</v>
      </c>
      <c r="E68" s="929"/>
      <c r="F68" s="929"/>
      <c r="G68" s="929"/>
      <c r="H68" s="929"/>
      <c r="I68" s="929"/>
      <c r="J68" s="929"/>
      <c r="K68" s="929"/>
      <c r="L68" s="929"/>
      <c r="M68" s="929"/>
      <c r="N68" s="929"/>
      <c r="O68" s="929"/>
      <c r="P68" s="16"/>
      <c r="R68" s="20"/>
      <c r="T68" s="935"/>
      <c r="U68" s="935"/>
      <c r="V68" s="935"/>
      <c r="W68" s="935"/>
      <c r="X68" s="935"/>
      <c r="Y68" s="935"/>
      <c r="Z68" s="935"/>
      <c r="AA68" s="935"/>
      <c r="AB68" s="935"/>
      <c r="AC68" s="60"/>
      <c r="AD68" s="60"/>
      <c r="AE68" s="60"/>
      <c r="AF68" s="121"/>
      <c r="AG68" s="121"/>
      <c r="AH68" s="121"/>
      <c r="AI68" s="121"/>
      <c r="AJ68" s="121"/>
      <c r="AK68" s="121"/>
      <c r="AL68" s="121"/>
      <c r="AM68" s="121"/>
      <c r="AN68" s="121"/>
      <c r="AO68" s="121"/>
      <c r="AP68" s="121"/>
      <c r="AQ68" s="121"/>
      <c r="AR68" s="60"/>
      <c r="AS68" s="121"/>
      <c r="AT68" s="121"/>
      <c r="AU68" s="121"/>
      <c r="AV68" s="121"/>
      <c r="AW68" s="121"/>
      <c r="AX68" s="930" t="s">
        <v>85</v>
      </c>
      <c r="AY68" s="930"/>
      <c r="AZ68" s="930"/>
      <c r="BA68" s="930"/>
      <c r="BC68" s="20"/>
      <c r="BF68" s="541"/>
      <c r="BG68" s="541"/>
      <c r="BH68" s="541"/>
      <c r="BI68" s="541"/>
      <c r="BJ68" s="541"/>
      <c r="BK68" s="541"/>
      <c r="BL68" s="540"/>
      <c r="BM68" s="540"/>
      <c r="BN68" s="540"/>
      <c r="BO68" s="540"/>
      <c r="BP68" s="540"/>
      <c r="BQ68" s="608"/>
      <c r="BR68" s="608"/>
      <c r="BS68" s="608"/>
      <c r="BT68" s="608"/>
      <c r="BU68" s="608"/>
      <c r="BV68" s="608"/>
      <c r="BW68" s="608"/>
      <c r="BX68" s="608"/>
      <c r="BY68" s="608"/>
      <c r="BZ68" s="608"/>
      <c r="CA68" s="608"/>
      <c r="CB68" s="608"/>
      <c r="CC68" s="608"/>
      <c r="CD68" s="608"/>
      <c r="CE68" s="608"/>
      <c r="CF68" s="608"/>
      <c r="CG68" s="608"/>
      <c r="CH68" s="608"/>
      <c r="CI68" s="808"/>
      <c r="CJ68" s="809"/>
      <c r="CK68" s="809"/>
      <c r="CL68" s="809"/>
    </row>
    <row r="69" spans="1:90" s="3" customFormat="1" ht="14.45" customHeight="1" thickTop="1" x14ac:dyDescent="0.15">
      <c r="A69" s="37"/>
      <c r="B69" s="553">
        <f>IF(C69="✔",1,0)</f>
        <v>0</v>
      </c>
      <c r="C69" s="662" t="str">
        <f>IF(OR(AW152&lt;&gt;0,'③適格認定（学校入力用）'!B25=""),"",'③適格認定（学校入力用）'!B25)</f>
        <v/>
      </c>
      <c r="D69" s="881" t="s">
        <v>64</v>
      </c>
      <c r="E69" s="881"/>
      <c r="F69" s="895" t="s">
        <v>49</v>
      </c>
      <c r="G69" s="895"/>
      <c r="H69" s="895"/>
      <c r="I69" s="895"/>
      <c r="J69" s="895"/>
      <c r="K69" s="895"/>
      <c r="L69" s="895"/>
      <c r="M69" s="895"/>
      <c r="N69" s="895"/>
      <c r="O69" s="897" t="s">
        <v>73</v>
      </c>
      <c r="S69" s="907" t="str">
        <f>IF(OR(AW152&lt;&gt;0,'③適格認定（学校入力用）'!R25=""),"",'③適格認定（学校入力用）'!R25)</f>
        <v/>
      </c>
      <c r="T69" s="910" t="s">
        <v>41</v>
      </c>
      <c r="U69" s="911"/>
      <c r="V69" s="911"/>
      <c r="W69" s="911"/>
      <c r="X69" s="911"/>
      <c r="Y69" s="911"/>
      <c r="Z69" s="911"/>
      <c r="AA69" s="912"/>
      <c r="AB69" s="904" t="s">
        <v>79</v>
      </c>
      <c r="AC69" s="121"/>
      <c r="AD69" s="121"/>
      <c r="AE69" s="121"/>
      <c r="AF69" s="121"/>
      <c r="AG69" s="121"/>
      <c r="AH69" s="121"/>
      <c r="AI69" s="121"/>
      <c r="AJ69" s="121"/>
      <c r="AK69" s="121"/>
      <c r="AL69" s="121"/>
      <c r="AM69" s="121"/>
      <c r="AN69" s="121"/>
      <c r="AO69" s="121"/>
      <c r="AP69" s="121"/>
      <c r="AQ69" s="121"/>
      <c r="AR69" s="121"/>
      <c r="AS69" s="121"/>
      <c r="AT69" s="121"/>
      <c r="AU69" s="931" t="str">
        <f>IF(OR(AW152&lt;&gt;0,'③適格認定（学校入力用）'!AS25=""),"",'③適格認定（学校入力用）'!AS25)</f>
        <v/>
      </c>
      <c r="AV69" s="932"/>
      <c r="AW69" s="576" t="s">
        <v>53</v>
      </c>
      <c r="AX69" s="729"/>
      <c r="AY69" s="729"/>
      <c r="AZ69" s="729"/>
      <c r="BA69" s="730"/>
      <c r="BC69" s="20"/>
      <c r="BF69" s="541"/>
      <c r="BG69" s="541"/>
      <c r="BH69" s="541"/>
      <c r="BI69" s="541"/>
      <c r="BJ69" s="541"/>
      <c r="BK69" s="541"/>
      <c r="BL69" s="540"/>
      <c r="BM69" s="540"/>
      <c r="BN69" s="540"/>
      <c r="BO69" s="540"/>
      <c r="BP69" s="540"/>
      <c r="BQ69" s="608"/>
      <c r="BR69" s="608"/>
      <c r="BS69" s="608"/>
      <c r="BT69" s="608"/>
      <c r="BU69" s="608"/>
      <c r="BV69" s="608"/>
      <c r="BW69" s="608"/>
      <c r="BX69" s="608"/>
      <c r="BY69" s="608"/>
      <c r="BZ69" s="608"/>
      <c r="CA69" s="608"/>
      <c r="CB69" s="608"/>
      <c r="CC69" s="608"/>
      <c r="CD69" s="608"/>
      <c r="CE69" s="608"/>
      <c r="CF69" s="608"/>
      <c r="CG69" s="608"/>
      <c r="CH69" s="608"/>
      <c r="CI69" s="808"/>
      <c r="CJ69" s="809"/>
      <c r="CK69" s="809"/>
      <c r="CL69" s="809"/>
    </row>
    <row r="70" spans="1:90" s="3" customFormat="1" ht="14.45" customHeight="1" thickBot="1" x14ac:dyDescent="0.2">
      <c r="A70" s="37"/>
      <c r="B70" s="553"/>
      <c r="C70" s="633"/>
      <c r="D70" s="882"/>
      <c r="E70" s="882"/>
      <c r="F70" s="896"/>
      <c r="G70" s="896"/>
      <c r="H70" s="896"/>
      <c r="I70" s="896"/>
      <c r="J70" s="896"/>
      <c r="K70" s="896"/>
      <c r="L70" s="896"/>
      <c r="M70" s="896"/>
      <c r="N70" s="896"/>
      <c r="O70" s="898"/>
      <c r="P70" s="703" t="s">
        <v>63</v>
      </c>
      <c r="Q70" s="704"/>
      <c r="R70" s="705"/>
      <c r="S70" s="908"/>
      <c r="T70" s="887"/>
      <c r="U70" s="888"/>
      <c r="V70" s="888"/>
      <c r="W70" s="888"/>
      <c r="X70" s="888"/>
      <c r="Y70" s="888"/>
      <c r="Z70" s="888"/>
      <c r="AA70" s="889"/>
      <c r="AB70" s="905"/>
      <c r="AC70" s="581" t="s">
        <v>61</v>
      </c>
      <c r="AD70" s="582"/>
      <c r="AE70" s="582"/>
      <c r="AF70" s="582"/>
      <c r="AG70" s="582"/>
      <c r="AH70" s="582"/>
      <c r="AI70" s="582"/>
      <c r="AJ70" s="582"/>
      <c r="AK70" s="582"/>
      <c r="AL70" s="582"/>
      <c r="AM70" s="582"/>
      <c r="AN70" s="582"/>
      <c r="AO70" s="582"/>
      <c r="AP70" s="582"/>
      <c r="AQ70" s="582"/>
      <c r="AR70" s="582"/>
      <c r="AS70" s="582"/>
      <c r="AT70" s="583"/>
      <c r="AU70" s="841"/>
      <c r="AV70" s="933"/>
      <c r="AW70" s="731"/>
      <c r="AX70" s="732"/>
      <c r="AY70" s="732"/>
      <c r="AZ70" s="732"/>
      <c r="BA70" s="733"/>
      <c r="BC70" s="20"/>
      <c r="BF70" s="541" t="str">
        <f>AU76</f>
        <v/>
      </c>
      <c r="BG70" s="541"/>
      <c r="BH70" s="541">
        <f t="shared" ref="BH70" si="1">IF(BF70="✔",1,0)</f>
        <v>0</v>
      </c>
      <c r="BI70" s="541"/>
      <c r="BJ70" s="541" t="s">
        <v>86</v>
      </c>
      <c r="BK70" s="541"/>
      <c r="BL70" s="900" t="str">
        <f>AW76</f>
        <v>廃止
（返還不要）</v>
      </c>
      <c r="BM70" s="540"/>
      <c r="BN70" s="540"/>
      <c r="BO70" s="540"/>
      <c r="BP70" s="540"/>
      <c r="BQ70" s="836" t="str">
        <f>"①スカラＡＣで"&amp;AP37&amp;"始期「廃止（返還不要）」処理　②この異動願を学校の定めた方法で保管してください。"</f>
        <v>①スカラＡＣで　  　年　  　 月始期「廃止（返還不要）」処理　②この異動願を学校の定めた方法で保管してください。</v>
      </c>
      <c r="BR70" s="608"/>
      <c r="BS70" s="608"/>
      <c r="BT70" s="608"/>
      <c r="BU70" s="608"/>
      <c r="BV70" s="608"/>
      <c r="BW70" s="608"/>
      <c r="BX70" s="608"/>
      <c r="BY70" s="608"/>
      <c r="BZ70" s="608"/>
      <c r="CA70" s="608"/>
      <c r="CB70" s="608"/>
      <c r="CC70" s="608"/>
      <c r="CD70" s="608"/>
      <c r="CE70" s="608"/>
      <c r="CF70" s="608"/>
      <c r="CG70" s="608"/>
      <c r="CH70" s="608"/>
    </row>
    <row r="71" spans="1:90" s="3" customFormat="1" ht="14.45" customHeight="1" thickTop="1" x14ac:dyDescent="0.15">
      <c r="A71" s="37"/>
      <c r="B71" s="553"/>
      <c r="C71" s="633"/>
      <c r="D71" s="882"/>
      <c r="E71" s="882"/>
      <c r="F71" s="896"/>
      <c r="G71" s="896"/>
      <c r="H71" s="896"/>
      <c r="I71" s="896"/>
      <c r="J71" s="896"/>
      <c r="K71" s="896"/>
      <c r="L71" s="896"/>
      <c r="M71" s="896"/>
      <c r="N71" s="896"/>
      <c r="O71" s="898"/>
      <c r="P71" s="706" t="s">
        <v>76</v>
      </c>
      <c r="Q71" s="707"/>
      <c r="R71" s="708"/>
      <c r="S71" s="908"/>
      <c r="T71" s="887"/>
      <c r="U71" s="888"/>
      <c r="V71" s="888"/>
      <c r="W71" s="888"/>
      <c r="X71" s="888"/>
      <c r="Y71" s="888"/>
      <c r="Z71" s="888"/>
      <c r="AA71" s="889"/>
      <c r="AB71" s="905"/>
      <c r="AC71" s="131"/>
      <c r="AD71" s="132"/>
      <c r="AE71" s="132"/>
      <c r="AF71" s="132"/>
      <c r="AG71" s="132"/>
      <c r="AH71" s="132"/>
      <c r="AI71" s="132"/>
      <c r="AJ71" s="132"/>
      <c r="AK71" s="132"/>
      <c r="AL71" s="132"/>
      <c r="AM71" s="132"/>
      <c r="AN71" s="132"/>
      <c r="AO71" s="132"/>
      <c r="AP71" s="132"/>
      <c r="AQ71" s="132"/>
      <c r="AR71" s="579"/>
      <c r="AS71" s="579"/>
      <c r="AT71" s="580"/>
      <c r="AU71" s="841"/>
      <c r="AV71" s="933"/>
      <c r="AW71" s="731"/>
      <c r="AX71" s="732"/>
      <c r="AY71" s="732"/>
      <c r="AZ71" s="732"/>
      <c r="BA71" s="733"/>
      <c r="BC71" s="20"/>
      <c r="BF71" s="541"/>
      <c r="BG71" s="541"/>
      <c r="BH71" s="541"/>
      <c r="BI71" s="541"/>
      <c r="BJ71" s="541"/>
      <c r="BK71" s="541"/>
      <c r="BL71" s="540"/>
      <c r="BM71" s="540"/>
      <c r="BN71" s="540"/>
      <c r="BO71" s="540"/>
      <c r="BP71" s="540"/>
      <c r="BQ71" s="608"/>
      <c r="BR71" s="608"/>
      <c r="BS71" s="608"/>
      <c r="BT71" s="608"/>
      <c r="BU71" s="608"/>
      <c r="BV71" s="608"/>
      <c r="BW71" s="608"/>
      <c r="BX71" s="608"/>
      <c r="BY71" s="608"/>
      <c r="BZ71" s="608"/>
      <c r="CA71" s="608"/>
      <c r="CB71" s="608"/>
      <c r="CC71" s="608"/>
      <c r="CD71" s="608"/>
      <c r="CE71" s="608"/>
      <c r="CF71" s="608"/>
      <c r="CG71" s="608"/>
      <c r="CH71" s="608"/>
    </row>
    <row r="72" spans="1:90" s="3" customFormat="1" ht="14.45" customHeight="1" thickBot="1" x14ac:dyDescent="0.2">
      <c r="A72" s="37">
        <f>IF(B72="✔",1,0)</f>
        <v>0</v>
      </c>
      <c r="B72" s="553"/>
      <c r="C72" s="633"/>
      <c r="D72" s="882"/>
      <c r="E72" s="882"/>
      <c r="F72" s="896"/>
      <c r="G72" s="896"/>
      <c r="H72" s="896"/>
      <c r="I72" s="896"/>
      <c r="J72" s="896"/>
      <c r="K72" s="896"/>
      <c r="L72" s="896"/>
      <c r="M72" s="896"/>
      <c r="N72" s="896"/>
      <c r="O72" s="898"/>
      <c r="P72" s="2"/>
      <c r="Q72" s="2"/>
      <c r="R72" s="295">
        <f>IF(S69="✔",1,0)</f>
        <v>0</v>
      </c>
      <c r="S72" s="909"/>
      <c r="T72" s="890"/>
      <c r="U72" s="891"/>
      <c r="V72" s="891"/>
      <c r="W72" s="891"/>
      <c r="X72" s="891"/>
      <c r="Y72" s="891"/>
      <c r="Z72" s="891"/>
      <c r="AA72" s="892"/>
      <c r="AB72" s="905"/>
      <c r="AC72" s="133"/>
      <c r="AD72" s="126"/>
      <c r="AE72" s="126"/>
      <c r="AF72" s="126"/>
      <c r="AG72" s="126"/>
      <c r="AH72" s="126"/>
      <c r="AI72" s="126"/>
      <c r="AJ72" s="126"/>
      <c r="AK72" s="126"/>
      <c r="AL72" s="126"/>
      <c r="AM72" s="126"/>
      <c r="AN72" s="126"/>
      <c r="AO72" s="126"/>
      <c r="AP72" s="126"/>
      <c r="AQ72" s="126"/>
      <c r="AR72" s="60"/>
      <c r="AS72" s="60"/>
      <c r="AT72" s="134"/>
      <c r="AU72" s="843"/>
      <c r="AV72" s="934"/>
      <c r="AW72" s="734"/>
      <c r="AX72" s="735"/>
      <c r="AY72" s="735"/>
      <c r="AZ72" s="735"/>
      <c r="BA72" s="736"/>
      <c r="BC72" s="20"/>
      <c r="BF72" s="541"/>
      <c r="BG72" s="541"/>
      <c r="BH72" s="541"/>
      <c r="BI72" s="541"/>
      <c r="BJ72" s="541"/>
      <c r="BK72" s="541"/>
      <c r="BL72" s="540"/>
      <c r="BM72" s="540"/>
      <c r="BN72" s="540"/>
      <c r="BO72" s="540"/>
      <c r="BP72" s="540"/>
      <c r="BQ72" s="608"/>
      <c r="BR72" s="608"/>
      <c r="BS72" s="608"/>
      <c r="BT72" s="608"/>
      <c r="BU72" s="608"/>
      <c r="BV72" s="608"/>
      <c r="BW72" s="608"/>
      <c r="BX72" s="608"/>
      <c r="BY72" s="608"/>
      <c r="BZ72" s="608"/>
      <c r="CA72" s="608"/>
      <c r="CB72" s="608"/>
      <c r="CC72" s="608"/>
      <c r="CD72" s="608"/>
      <c r="CE72" s="608"/>
      <c r="CF72" s="608"/>
      <c r="CG72" s="608"/>
      <c r="CH72" s="608"/>
    </row>
    <row r="73" spans="1:90" s="3" customFormat="1" ht="14.45" customHeight="1" x14ac:dyDescent="0.15">
      <c r="A73" s="37"/>
      <c r="B73" s="553">
        <f>IF(C73="✔",1,0)</f>
        <v>0</v>
      </c>
      <c r="C73" s="1189" t="str">
        <f>IF(OR(AW152&lt;&gt;0,'③適格認定（学校入力用）'!B29=""),"",'③適格認定（学校入力用）'!B29)</f>
        <v/>
      </c>
      <c r="D73" s="882" t="s">
        <v>65</v>
      </c>
      <c r="E73" s="936"/>
      <c r="F73" s="896" t="s">
        <v>50</v>
      </c>
      <c r="G73" s="896"/>
      <c r="H73" s="896"/>
      <c r="I73" s="896"/>
      <c r="J73" s="896"/>
      <c r="K73" s="896"/>
      <c r="L73" s="896"/>
      <c r="M73" s="896"/>
      <c r="N73" s="896"/>
      <c r="O73" s="898"/>
      <c r="P73" s="2"/>
      <c r="Q73" s="2"/>
      <c r="R73" s="1210">
        <f>IF(S73="✔",1,0)</f>
        <v>0</v>
      </c>
      <c r="S73" s="1211" t="str">
        <f>IF(OR(AW152&lt;&gt;0,'③適格認定（学校入力用）'!R29=""),"",'③適格認定（学校入力用）'!R29)</f>
        <v/>
      </c>
      <c r="T73" s="962" t="s">
        <v>42</v>
      </c>
      <c r="U73" s="963"/>
      <c r="V73" s="963"/>
      <c r="W73" s="963"/>
      <c r="X73" s="963"/>
      <c r="Y73" s="963"/>
      <c r="Z73" s="963"/>
      <c r="AA73" s="1188"/>
      <c r="AB73" s="905"/>
      <c r="AC73" s="121"/>
      <c r="AD73" s="126"/>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C73" s="20"/>
      <c r="BF73" s="541"/>
      <c r="BG73" s="541"/>
      <c r="BH73" s="541"/>
      <c r="BI73" s="541"/>
      <c r="BJ73" s="541"/>
      <c r="BK73" s="541"/>
      <c r="BL73" s="540"/>
      <c r="BM73" s="540"/>
      <c r="BN73" s="540"/>
      <c r="BO73" s="540"/>
      <c r="BP73" s="540"/>
      <c r="BQ73" s="608"/>
      <c r="BR73" s="608"/>
      <c r="BS73" s="608"/>
      <c r="BT73" s="608"/>
      <c r="BU73" s="608"/>
      <c r="BV73" s="608"/>
      <c r="BW73" s="608"/>
      <c r="BX73" s="608"/>
      <c r="BY73" s="608"/>
      <c r="BZ73" s="608"/>
      <c r="CA73" s="608"/>
      <c r="CB73" s="608"/>
      <c r="CC73" s="608"/>
      <c r="CD73" s="608"/>
      <c r="CE73" s="608"/>
      <c r="CF73" s="608"/>
      <c r="CG73" s="608"/>
      <c r="CH73" s="608"/>
    </row>
    <row r="74" spans="1:90" s="3" customFormat="1" ht="14.45" customHeight="1" x14ac:dyDescent="0.15">
      <c r="A74" s="37"/>
      <c r="B74" s="553"/>
      <c r="C74" s="1190"/>
      <c r="D74" s="936"/>
      <c r="E74" s="936"/>
      <c r="F74" s="896"/>
      <c r="G74" s="896"/>
      <c r="H74" s="896"/>
      <c r="I74" s="896"/>
      <c r="J74" s="896"/>
      <c r="K74" s="896"/>
      <c r="L74" s="896"/>
      <c r="M74" s="896"/>
      <c r="N74" s="896"/>
      <c r="O74" s="898"/>
      <c r="P74" s="2"/>
      <c r="Q74" s="2"/>
      <c r="R74" s="1210"/>
      <c r="S74" s="908"/>
      <c r="T74" s="887"/>
      <c r="U74" s="888"/>
      <c r="V74" s="888"/>
      <c r="W74" s="888"/>
      <c r="X74" s="888"/>
      <c r="Y74" s="888"/>
      <c r="Z74" s="888"/>
      <c r="AA74" s="889"/>
      <c r="AB74" s="905"/>
      <c r="AC74" s="121"/>
      <c r="AD74" s="126"/>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C74" s="20"/>
      <c r="BF74" s="541"/>
      <c r="BG74" s="541"/>
      <c r="BH74" s="541"/>
      <c r="BI74" s="541"/>
      <c r="BJ74" s="541"/>
      <c r="BK74" s="541"/>
      <c r="BL74" s="540"/>
      <c r="BM74" s="540"/>
      <c r="BN74" s="540"/>
      <c r="BO74" s="540"/>
      <c r="BP74" s="540"/>
      <c r="BQ74" s="608"/>
      <c r="BR74" s="608"/>
      <c r="BS74" s="608"/>
      <c r="BT74" s="608"/>
      <c r="BU74" s="608"/>
      <c r="BV74" s="608"/>
      <c r="BW74" s="608"/>
      <c r="BX74" s="608"/>
      <c r="BY74" s="608"/>
      <c r="BZ74" s="608"/>
      <c r="CA74" s="608"/>
      <c r="CB74" s="608"/>
      <c r="CC74" s="608"/>
      <c r="CD74" s="608"/>
      <c r="CE74" s="608"/>
      <c r="CF74" s="608"/>
      <c r="CG74" s="608"/>
      <c r="CH74" s="608"/>
    </row>
    <row r="75" spans="1:90" s="3" customFormat="1" ht="14.45" customHeight="1" thickBot="1" x14ac:dyDescent="0.2">
      <c r="A75" s="37"/>
      <c r="B75" s="553"/>
      <c r="C75" s="1190"/>
      <c r="D75" s="936"/>
      <c r="E75" s="936"/>
      <c r="F75" s="896"/>
      <c r="G75" s="896"/>
      <c r="H75" s="896"/>
      <c r="I75" s="896"/>
      <c r="J75" s="896"/>
      <c r="K75" s="896"/>
      <c r="L75" s="896"/>
      <c r="M75" s="896"/>
      <c r="N75" s="896"/>
      <c r="O75" s="898"/>
      <c r="P75" s="2"/>
      <c r="Q75" s="2"/>
      <c r="R75" s="1210"/>
      <c r="S75" s="908"/>
      <c r="T75" s="887"/>
      <c r="U75" s="888"/>
      <c r="V75" s="888"/>
      <c r="W75" s="888"/>
      <c r="X75" s="888"/>
      <c r="Y75" s="888"/>
      <c r="Z75" s="888"/>
      <c r="AA75" s="889"/>
      <c r="AB75" s="905"/>
      <c r="AC75" s="121"/>
      <c r="AD75" s="126"/>
      <c r="AE75" s="121"/>
      <c r="AF75" s="121"/>
      <c r="AG75" s="121"/>
      <c r="AH75" s="121"/>
      <c r="AI75" s="121"/>
      <c r="AJ75" s="121"/>
      <c r="AK75" s="121"/>
      <c r="AL75" s="121"/>
      <c r="AM75" s="121"/>
      <c r="AN75" s="121"/>
      <c r="AO75" s="121"/>
      <c r="AP75" s="121"/>
      <c r="AQ75" s="121"/>
      <c r="AR75" s="121"/>
      <c r="AS75" s="121"/>
      <c r="AT75" s="121"/>
      <c r="AU75" s="121"/>
      <c r="AV75" s="121"/>
      <c r="AW75" s="121"/>
      <c r="AX75" s="930" t="s">
        <v>86</v>
      </c>
      <c r="AY75" s="930"/>
      <c r="AZ75" s="930"/>
      <c r="BA75" s="930"/>
      <c r="BC75" s="20"/>
      <c r="BF75" s="541" t="str">
        <f>D104</f>
        <v/>
      </c>
      <c r="BG75" s="541"/>
      <c r="BH75" s="541">
        <f t="shared" ref="BH75" si="2">IF(BF75="✔",1,0)</f>
        <v>0</v>
      </c>
      <c r="BI75" s="541"/>
      <c r="BJ75" s="541" t="s">
        <v>87</v>
      </c>
      <c r="BK75" s="541"/>
      <c r="BL75" s="540" t="str">
        <f>F104</f>
        <v>継続</v>
      </c>
      <c r="BM75" s="540"/>
      <c r="BN75" s="540"/>
      <c r="BO75" s="540"/>
      <c r="BP75" s="540"/>
      <c r="BQ75" s="836" t="str">
        <f>"①スカラＡＣで"&amp;AP37&amp;"始期「辞退（短縮卒業・修了）」処理　②この異動願を学校の定めた方法で保管してください。"</f>
        <v>①スカラＡＣで　  　年　  　 月始期「辞退（短縮卒業・修了）」処理　②この異動願を学校の定めた方法で保管してください。</v>
      </c>
      <c r="BR75" s="608"/>
      <c r="BS75" s="608"/>
      <c r="BT75" s="608"/>
      <c r="BU75" s="608"/>
      <c r="BV75" s="608"/>
      <c r="BW75" s="608"/>
      <c r="BX75" s="608"/>
      <c r="BY75" s="608"/>
      <c r="BZ75" s="608"/>
      <c r="CA75" s="608"/>
      <c r="CB75" s="608"/>
      <c r="CC75" s="608"/>
      <c r="CD75" s="608"/>
      <c r="CE75" s="608"/>
      <c r="CF75" s="608"/>
      <c r="CG75" s="608"/>
      <c r="CH75" s="608"/>
    </row>
    <row r="76" spans="1:90" s="3" customFormat="1" ht="14.45" customHeight="1" thickBot="1" x14ac:dyDescent="0.2">
      <c r="A76" s="37">
        <f>IF(B76="✔",1,0)</f>
        <v>0</v>
      </c>
      <c r="B76" s="553"/>
      <c r="C76" s="1192"/>
      <c r="D76" s="936"/>
      <c r="E76" s="936"/>
      <c r="F76" s="896"/>
      <c r="G76" s="896"/>
      <c r="H76" s="896"/>
      <c r="I76" s="896"/>
      <c r="J76" s="896"/>
      <c r="K76" s="896"/>
      <c r="L76" s="896"/>
      <c r="M76" s="896"/>
      <c r="N76" s="896"/>
      <c r="O76" s="898"/>
      <c r="P76" s="2"/>
      <c r="Q76" s="2"/>
      <c r="R76" s="1210"/>
      <c r="S76" s="1212"/>
      <c r="T76" s="1178"/>
      <c r="U76" s="935"/>
      <c r="V76" s="935"/>
      <c r="W76" s="935"/>
      <c r="X76" s="935"/>
      <c r="Y76" s="935"/>
      <c r="Z76" s="935"/>
      <c r="AA76" s="1187"/>
      <c r="AB76" s="906"/>
      <c r="AC76" s="121"/>
      <c r="AD76" s="126"/>
      <c r="AE76" s="121"/>
      <c r="AF76" s="121"/>
      <c r="AG76" s="121"/>
      <c r="AH76" s="121"/>
      <c r="AI76" s="121"/>
      <c r="AJ76" s="121"/>
      <c r="AK76" s="121"/>
      <c r="AL76" s="121"/>
      <c r="AM76" s="121"/>
      <c r="AN76" s="121"/>
      <c r="AO76" s="121"/>
      <c r="AP76" s="121"/>
      <c r="AQ76" s="121"/>
      <c r="AR76" s="60"/>
      <c r="AS76" s="60"/>
      <c r="AT76" s="60"/>
      <c r="AU76" s="931" t="str">
        <f>IF(OR(AW152&lt;&gt;0,'③適格認定（学校入力用）'!AS32=""),"",'③適格認定（学校入力用）'!AS32)</f>
        <v/>
      </c>
      <c r="AV76" s="932"/>
      <c r="AW76" s="576" t="s">
        <v>52</v>
      </c>
      <c r="AX76" s="729"/>
      <c r="AY76" s="729"/>
      <c r="AZ76" s="729"/>
      <c r="BA76" s="730"/>
      <c r="BC76" s="20"/>
      <c r="BF76" s="541"/>
      <c r="BG76" s="541"/>
      <c r="BH76" s="541"/>
      <c r="BI76" s="541"/>
      <c r="BJ76" s="541"/>
      <c r="BK76" s="541"/>
      <c r="BL76" s="540"/>
      <c r="BM76" s="540"/>
      <c r="BN76" s="540"/>
      <c r="BO76" s="540"/>
      <c r="BP76" s="540"/>
      <c r="BQ76" s="608"/>
      <c r="BR76" s="608"/>
      <c r="BS76" s="608"/>
      <c r="BT76" s="608"/>
      <c r="BU76" s="608"/>
      <c r="BV76" s="608"/>
      <c r="BW76" s="608"/>
      <c r="BX76" s="608"/>
      <c r="BY76" s="608"/>
      <c r="BZ76" s="608"/>
      <c r="CA76" s="608"/>
      <c r="CB76" s="608"/>
      <c r="CC76" s="608"/>
      <c r="CD76" s="608"/>
      <c r="CE76" s="608"/>
      <c r="CF76" s="608"/>
      <c r="CG76" s="608"/>
      <c r="CH76" s="608"/>
    </row>
    <row r="77" spans="1:90" s="3" customFormat="1" ht="14.45" customHeight="1" thickBot="1" x14ac:dyDescent="0.2">
      <c r="A77" s="37"/>
      <c r="B77" s="553">
        <f>IF(C77="✔",1,0)</f>
        <v>0</v>
      </c>
      <c r="C77" s="1189" t="str">
        <f>IF(OR(AW152&lt;&gt;0,'③適格認定（学校入力用）'!B33=""),"",'③適格認定（学校入力用）'!B33)</f>
        <v/>
      </c>
      <c r="D77" s="882" t="s">
        <v>66</v>
      </c>
      <c r="E77" s="936"/>
      <c r="F77" s="896" t="s">
        <v>51</v>
      </c>
      <c r="G77" s="896"/>
      <c r="H77" s="896"/>
      <c r="I77" s="896"/>
      <c r="J77" s="896"/>
      <c r="K77" s="896"/>
      <c r="L77" s="896"/>
      <c r="M77" s="896"/>
      <c r="N77" s="896"/>
      <c r="O77" s="898"/>
      <c r="P77" s="2"/>
      <c r="Q77" s="2"/>
      <c r="R77" s="939">
        <f>R72+R73</f>
        <v>0</v>
      </c>
      <c r="S77" s="926" t="str">
        <f>IF(OR(AW152&lt;&gt;0,'③適格認定（学校入力用）'!R33=""),"",'③適格認定（学校入力用）'!R33)</f>
        <v/>
      </c>
      <c r="T77" s="1193" t="s">
        <v>60</v>
      </c>
      <c r="U77" s="1194"/>
      <c r="V77" s="1194"/>
      <c r="W77" s="1194"/>
      <c r="X77" s="1194"/>
      <c r="Y77" s="1194"/>
      <c r="Z77" s="1194"/>
      <c r="AA77" s="1194"/>
      <c r="AB77" s="1195"/>
      <c r="AC77" s="713" t="s">
        <v>59</v>
      </c>
      <c r="AD77" s="582"/>
      <c r="AE77" s="582"/>
      <c r="AF77" s="582"/>
      <c r="AG77" s="582"/>
      <c r="AH77" s="582"/>
      <c r="AI77" s="582"/>
      <c r="AJ77" s="582"/>
      <c r="AK77" s="582"/>
      <c r="AL77" s="582"/>
      <c r="AM77" s="582"/>
      <c r="AN77" s="582"/>
      <c r="AO77" s="582"/>
      <c r="AP77" s="582"/>
      <c r="AQ77" s="582"/>
      <c r="AR77" s="582"/>
      <c r="AS77" s="582"/>
      <c r="AT77" s="583"/>
      <c r="AU77" s="841"/>
      <c r="AV77" s="933"/>
      <c r="AW77" s="731"/>
      <c r="AX77" s="732"/>
      <c r="AY77" s="732"/>
      <c r="AZ77" s="732"/>
      <c r="BA77" s="733"/>
      <c r="BC77" s="20"/>
      <c r="BF77" s="541"/>
      <c r="BG77" s="541"/>
      <c r="BH77" s="541"/>
      <c r="BI77" s="541"/>
      <c r="BJ77" s="541"/>
      <c r="BK77" s="541"/>
      <c r="BL77" s="540"/>
      <c r="BM77" s="540"/>
      <c r="BN77" s="540"/>
      <c r="BO77" s="540"/>
      <c r="BP77" s="540"/>
      <c r="BQ77" s="608"/>
      <c r="BR77" s="608"/>
      <c r="BS77" s="608"/>
      <c r="BT77" s="608"/>
      <c r="BU77" s="608"/>
      <c r="BV77" s="608"/>
      <c r="BW77" s="608"/>
      <c r="BX77" s="608"/>
      <c r="BY77" s="608"/>
      <c r="BZ77" s="608"/>
      <c r="CA77" s="608"/>
      <c r="CB77" s="608"/>
      <c r="CC77" s="608"/>
      <c r="CD77" s="608"/>
      <c r="CE77" s="608"/>
      <c r="CF77" s="608"/>
      <c r="CG77" s="608"/>
      <c r="CH77" s="608"/>
    </row>
    <row r="78" spans="1:90" s="3" customFormat="1" ht="14.45" customHeight="1" thickTop="1" x14ac:dyDescent="0.15">
      <c r="A78" s="37"/>
      <c r="B78" s="553"/>
      <c r="C78" s="1190"/>
      <c r="D78" s="936"/>
      <c r="E78" s="936"/>
      <c r="F78" s="896"/>
      <c r="G78" s="896"/>
      <c r="H78" s="896"/>
      <c r="I78" s="896"/>
      <c r="J78" s="896"/>
      <c r="K78" s="896"/>
      <c r="L78" s="896"/>
      <c r="M78" s="896"/>
      <c r="N78" s="896"/>
      <c r="O78" s="898"/>
      <c r="P78" s="2"/>
      <c r="Q78" s="2"/>
      <c r="R78" s="939"/>
      <c r="S78" s="927"/>
      <c r="T78" s="1196"/>
      <c r="U78" s="1197"/>
      <c r="V78" s="1197"/>
      <c r="W78" s="1197"/>
      <c r="X78" s="1197"/>
      <c r="Y78" s="1197"/>
      <c r="Z78" s="1197"/>
      <c r="AA78" s="1197"/>
      <c r="AB78" s="1198"/>
      <c r="AC78" s="135"/>
      <c r="AD78" s="132"/>
      <c r="AE78" s="132"/>
      <c r="AF78" s="132"/>
      <c r="AG78" s="132"/>
      <c r="AH78" s="132"/>
      <c r="AI78" s="132"/>
      <c r="AJ78" s="132"/>
      <c r="AK78" s="132"/>
      <c r="AL78" s="132"/>
      <c r="AM78" s="132"/>
      <c r="AN78" s="132"/>
      <c r="AO78" s="132"/>
      <c r="AP78" s="132"/>
      <c r="AQ78" s="132"/>
      <c r="AR78" s="579"/>
      <c r="AS78" s="579"/>
      <c r="AT78" s="580"/>
      <c r="AU78" s="841"/>
      <c r="AV78" s="933"/>
      <c r="AW78" s="731"/>
      <c r="AX78" s="732"/>
      <c r="AY78" s="732"/>
      <c r="AZ78" s="732"/>
      <c r="BA78" s="733"/>
      <c r="BC78" s="20"/>
      <c r="BF78" s="541"/>
      <c r="BG78" s="541"/>
      <c r="BH78" s="541"/>
      <c r="BI78" s="541"/>
      <c r="BJ78" s="541"/>
      <c r="BK78" s="541"/>
      <c r="BL78" s="540"/>
      <c r="BM78" s="540"/>
      <c r="BN78" s="540"/>
      <c r="BO78" s="540"/>
      <c r="BP78" s="540"/>
      <c r="BQ78" s="608"/>
      <c r="BR78" s="608"/>
      <c r="BS78" s="608"/>
      <c r="BT78" s="608"/>
      <c r="BU78" s="608"/>
      <c r="BV78" s="608"/>
      <c r="BW78" s="608"/>
      <c r="BX78" s="608"/>
      <c r="BY78" s="608"/>
      <c r="BZ78" s="608"/>
      <c r="CA78" s="608"/>
      <c r="CB78" s="608"/>
      <c r="CC78" s="608"/>
      <c r="CD78" s="608"/>
      <c r="CE78" s="608"/>
      <c r="CF78" s="608"/>
      <c r="CG78" s="608"/>
      <c r="CH78" s="608"/>
    </row>
    <row r="79" spans="1:90" s="3" customFormat="1" ht="14.45" customHeight="1" thickBot="1" x14ac:dyDescent="0.2">
      <c r="A79" s="37"/>
      <c r="B79" s="553"/>
      <c r="C79" s="1190"/>
      <c r="D79" s="936"/>
      <c r="E79" s="936"/>
      <c r="F79" s="896"/>
      <c r="G79" s="896"/>
      <c r="H79" s="896"/>
      <c r="I79" s="896"/>
      <c r="J79" s="896"/>
      <c r="K79" s="896"/>
      <c r="L79" s="896"/>
      <c r="M79" s="896"/>
      <c r="N79" s="896"/>
      <c r="O79" s="898"/>
      <c r="P79" s="2"/>
      <c r="Q79" s="32"/>
      <c r="R79" s="939"/>
      <c r="S79" s="623"/>
      <c r="T79" s="1199"/>
      <c r="U79" s="1200"/>
      <c r="V79" s="1200"/>
      <c r="W79" s="1200"/>
      <c r="X79" s="1200"/>
      <c r="Y79" s="1200"/>
      <c r="Z79" s="1200"/>
      <c r="AA79" s="1200"/>
      <c r="AB79" s="1201"/>
      <c r="AC79" s="144" t="s">
        <v>103</v>
      </c>
      <c r="AD79" s="145" t="s">
        <v>104</v>
      </c>
      <c r="AE79" s="121"/>
      <c r="AF79" s="121"/>
      <c r="AG79" s="121"/>
      <c r="AH79" s="121"/>
      <c r="AI79" s="121"/>
      <c r="AJ79" s="121"/>
      <c r="AK79" s="121"/>
      <c r="AL79" s="126"/>
      <c r="AM79" s="126"/>
      <c r="AN79" s="121"/>
      <c r="AO79" s="121"/>
      <c r="AP79" s="121"/>
      <c r="AQ79" s="121"/>
      <c r="AR79" s="121"/>
      <c r="AS79" s="121"/>
      <c r="AT79" s="136"/>
      <c r="AU79" s="843"/>
      <c r="AV79" s="934"/>
      <c r="AW79" s="734"/>
      <c r="AX79" s="735"/>
      <c r="AY79" s="735"/>
      <c r="AZ79" s="735"/>
      <c r="BA79" s="736"/>
      <c r="BC79" s="20"/>
      <c r="BF79" s="541"/>
      <c r="BG79" s="541"/>
      <c r="BH79" s="541"/>
      <c r="BI79" s="541"/>
      <c r="BJ79" s="541"/>
      <c r="BK79" s="541"/>
      <c r="BL79" s="540"/>
      <c r="BM79" s="540"/>
      <c r="BN79" s="540"/>
      <c r="BO79" s="540"/>
      <c r="BP79" s="540"/>
      <c r="BQ79" s="608"/>
      <c r="BR79" s="608"/>
      <c r="BS79" s="608"/>
      <c r="BT79" s="608"/>
      <c r="BU79" s="608"/>
      <c r="BV79" s="608"/>
      <c r="BW79" s="608"/>
      <c r="BX79" s="608"/>
      <c r="BY79" s="608"/>
      <c r="BZ79" s="608"/>
      <c r="CA79" s="608"/>
      <c r="CB79" s="608"/>
      <c r="CC79" s="608"/>
      <c r="CD79" s="608"/>
      <c r="CE79" s="608"/>
      <c r="CF79" s="608"/>
      <c r="CG79" s="608"/>
      <c r="CH79" s="608"/>
    </row>
    <row r="80" spans="1:90" s="3" customFormat="1" ht="14.45" customHeight="1" thickBot="1" x14ac:dyDescent="0.2">
      <c r="A80" s="37">
        <f>A68+A72+A76</f>
        <v>0</v>
      </c>
      <c r="B80" s="553"/>
      <c r="C80" s="1191"/>
      <c r="D80" s="937"/>
      <c r="E80" s="937"/>
      <c r="F80" s="938"/>
      <c r="G80" s="938"/>
      <c r="H80" s="938"/>
      <c r="I80" s="938"/>
      <c r="J80" s="938"/>
      <c r="K80" s="938"/>
      <c r="L80" s="938"/>
      <c r="M80" s="938"/>
      <c r="N80" s="938"/>
      <c r="O80" s="899"/>
      <c r="P80" s="102" t="s">
        <v>103</v>
      </c>
      <c r="Q80" s="37" t="s">
        <v>104</v>
      </c>
      <c r="R80" s="103"/>
      <c r="T80" s="121"/>
      <c r="U80" s="121"/>
      <c r="V80" s="928"/>
      <c r="W80" s="928"/>
      <c r="X80" s="121"/>
      <c r="Y80" s="121"/>
      <c r="Z80" s="121"/>
      <c r="AA80" s="121"/>
      <c r="AB80" s="121"/>
      <c r="AC80" s="297"/>
      <c r="AD80" s="297"/>
      <c r="AE80" s="126"/>
      <c r="AF80" s="121"/>
      <c r="AG80" s="121"/>
      <c r="AH80" s="121"/>
      <c r="AI80" s="121"/>
      <c r="AJ80" s="121"/>
      <c r="AK80" s="121"/>
      <c r="AL80" s="121"/>
      <c r="AM80" s="121"/>
      <c r="AN80" s="121"/>
      <c r="AO80" s="121"/>
      <c r="AP80" s="126"/>
      <c r="AQ80" s="121"/>
      <c r="AR80" s="121"/>
      <c r="AS80" s="121"/>
      <c r="AT80" s="121"/>
      <c r="AU80" s="121"/>
      <c r="AV80" s="121"/>
      <c r="AW80" s="121"/>
      <c r="AX80" s="121"/>
      <c r="AY80" s="121"/>
      <c r="AZ80" s="121"/>
      <c r="BA80" s="121"/>
      <c r="BC80" s="20"/>
      <c r="BF80" s="541" t="str">
        <f>T104</f>
        <v/>
      </c>
      <c r="BG80" s="541"/>
      <c r="BH80" s="541">
        <f t="shared" ref="BH80" si="3">IF(BF80="✔",1,0)</f>
        <v>0</v>
      </c>
      <c r="BI80" s="541"/>
      <c r="BJ80" s="541" t="s">
        <v>88</v>
      </c>
      <c r="BK80" s="541"/>
      <c r="BL80" s="540" t="str">
        <f>V104</f>
        <v>継続</v>
      </c>
      <c r="BM80" s="540"/>
      <c r="BN80" s="540"/>
      <c r="BO80" s="540"/>
      <c r="BP80" s="540"/>
      <c r="BQ80" s="836" t="str">
        <f>"①スカラＡＣで"&amp;AP37&amp;"始期「辞退（短縮卒業・修了）」処理　②この異動願を学校の定めた方法で保管してください。"</f>
        <v>①スカラＡＣで　  　年　  　 月始期「辞退（短縮卒業・修了）」処理　②この異動願を学校の定めた方法で保管してください。</v>
      </c>
      <c r="BR80" s="608"/>
      <c r="BS80" s="608"/>
      <c r="BT80" s="608"/>
      <c r="BU80" s="608"/>
      <c r="BV80" s="608"/>
      <c r="BW80" s="608"/>
      <c r="BX80" s="608"/>
      <c r="BY80" s="608"/>
      <c r="BZ80" s="608"/>
      <c r="CA80" s="608"/>
      <c r="CB80" s="608"/>
      <c r="CC80" s="608"/>
      <c r="CD80" s="608"/>
      <c r="CE80" s="608"/>
      <c r="CF80" s="608"/>
      <c r="CG80" s="608"/>
      <c r="CH80" s="608"/>
    </row>
    <row r="81" spans="1:86" s="3" customFormat="1" ht="14.45" customHeight="1" thickTop="1" x14ac:dyDescent="0.15">
      <c r="A81" s="37"/>
      <c r="B81" s="553">
        <f>B69+B73+B77</f>
        <v>0</v>
      </c>
      <c r="C81" s="623" t="str">
        <f>IF(OR(AW152&lt;&gt;0,'③適格認定（学校入力用）'!B37=""),"",'③適格認定（学校入力用）'!B37)</f>
        <v/>
      </c>
      <c r="D81" s="887" t="s">
        <v>67</v>
      </c>
      <c r="E81" s="888"/>
      <c r="F81" s="888"/>
      <c r="G81" s="888"/>
      <c r="H81" s="888"/>
      <c r="I81" s="888"/>
      <c r="J81" s="888"/>
      <c r="K81" s="888"/>
      <c r="L81" s="888"/>
      <c r="M81" s="888"/>
      <c r="N81" s="888"/>
      <c r="O81" s="889"/>
      <c r="P81" s="295" t="str">
        <f>IF(OR(C69="✔",C73="✔",C77="✔"),"","✔")</f>
        <v>✔</v>
      </c>
      <c r="Q81" s="295" t="str">
        <f>IF(C81="✔","","✔")</f>
        <v>✔</v>
      </c>
      <c r="R81" s="32"/>
      <c r="S81" s="34"/>
      <c r="T81" s="91"/>
      <c r="U81" s="91"/>
      <c r="V81" s="91"/>
      <c r="W81" s="126"/>
      <c r="X81" s="126"/>
      <c r="Y81" s="603"/>
      <c r="Z81" s="126"/>
      <c r="AA81" s="126"/>
      <c r="AB81" s="603"/>
      <c r="AC81" s="126"/>
      <c r="AD81" s="126"/>
      <c r="AE81" s="603"/>
      <c r="AF81" s="126"/>
      <c r="AG81" s="126"/>
      <c r="AH81" s="603"/>
      <c r="AI81" s="126"/>
      <c r="AJ81" s="126"/>
      <c r="AK81" s="126"/>
      <c r="AL81" s="126"/>
      <c r="AM81" s="121"/>
      <c r="AN81" s="121"/>
      <c r="AO81" s="121"/>
      <c r="AP81" s="121"/>
      <c r="AQ81" s="121"/>
      <c r="AR81" s="121"/>
      <c r="AS81" s="121"/>
      <c r="AT81" s="136"/>
      <c r="AU81" s="121"/>
      <c r="AV81" s="121"/>
      <c r="AW81" s="121"/>
      <c r="AX81" s="121"/>
      <c r="AY81" s="121"/>
      <c r="AZ81" s="121"/>
      <c r="BA81" s="121"/>
      <c r="BC81" s="20"/>
      <c r="BF81" s="541"/>
      <c r="BG81" s="541"/>
      <c r="BH81" s="541"/>
      <c r="BI81" s="541"/>
      <c r="BJ81" s="541"/>
      <c r="BK81" s="541"/>
      <c r="BL81" s="540"/>
      <c r="BM81" s="540"/>
      <c r="BN81" s="540"/>
      <c r="BO81" s="540"/>
      <c r="BP81" s="540"/>
      <c r="BQ81" s="608"/>
      <c r="BR81" s="608"/>
      <c r="BS81" s="608"/>
      <c r="BT81" s="608"/>
      <c r="BU81" s="608"/>
      <c r="BV81" s="608"/>
      <c r="BW81" s="608"/>
      <c r="BX81" s="608"/>
      <c r="BY81" s="608"/>
      <c r="BZ81" s="608"/>
      <c r="CA81" s="608"/>
      <c r="CB81" s="608"/>
      <c r="CC81" s="608"/>
      <c r="CD81" s="608"/>
      <c r="CE81" s="608"/>
      <c r="CF81" s="608"/>
      <c r="CG81" s="608"/>
      <c r="CH81" s="608"/>
    </row>
    <row r="82" spans="1:86" s="3" customFormat="1" ht="14.45" customHeight="1" x14ac:dyDescent="0.15">
      <c r="A82" s="99"/>
      <c r="B82" s="553"/>
      <c r="C82" s="624"/>
      <c r="D82" s="890"/>
      <c r="E82" s="891"/>
      <c r="F82" s="891"/>
      <c r="G82" s="891"/>
      <c r="H82" s="891"/>
      <c r="I82" s="891"/>
      <c r="J82" s="891"/>
      <c r="K82" s="891"/>
      <c r="L82" s="891"/>
      <c r="M82" s="891"/>
      <c r="N82" s="891"/>
      <c r="O82" s="892"/>
      <c r="P82" s="295"/>
      <c r="Q82" s="295"/>
      <c r="R82" s="32"/>
      <c r="S82" s="34"/>
      <c r="T82" s="91"/>
      <c r="U82" s="91"/>
      <c r="V82" s="91"/>
      <c r="W82" s="91"/>
      <c r="X82" s="91"/>
      <c r="Y82" s="603"/>
      <c r="Z82" s="300"/>
      <c r="AA82" s="300"/>
      <c r="AB82" s="603"/>
      <c r="AC82" s="126"/>
      <c r="AD82" s="126"/>
      <c r="AE82" s="603"/>
      <c r="AF82" s="126"/>
      <c r="AG82" s="126"/>
      <c r="AH82" s="603"/>
      <c r="AI82" s="126"/>
      <c r="AJ82" s="126"/>
      <c r="AK82" s="126"/>
      <c r="AL82" s="126"/>
      <c r="AM82" s="685"/>
      <c r="AN82" s="121"/>
      <c r="AO82" s="121"/>
      <c r="AP82" s="121"/>
      <c r="AQ82" s="121"/>
      <c r="AR82" s="121"/>
      <c r="AS82" s="121"/>
      <c r="AT82" s="136"/>
      <c r="AU82" s="121"/>
      <c r="AV82" s="121"/>
      <c r="AW82" s="121"/>
      <c r="AX82" s="121"/>
      <c r="AY82" s="121"/>
      <c r="AZ82" s="121"/>
      <c r="BA82" s="121"/>
      <c r="BC82" s="20"/>
      <c r="BF82" s="541"/>
      <c r="BG82" s="541"/>
      <c r="BH82" s="541"/>
      <c r="BI82" s="541"/>
      <c r="BJ82" s="541"/>
      <c r="BK82" s="541"/>
      <c r="BL82" s="540"/>
      <c r="BM82" s="540"/>
      <c r="BN82" s="540"/>
      <c r="BO82" s="540"/>
      <c r="BP82" s="540"/>
      <c r="BQ82" s="608"/>
      <c r="BR82" s="608"/>
      <c r="BS82" s="608"/>
      <c r="BT82" s="608"/>
      <c r="BU82" s="608"/>
      <c r="BV82" s="608"/>
      <c r="BW82" s="608"/>
      <c r="BX82" s="608"/>
      <c r="BY82" s="608"/>
      <c r="BZ82" s="608"/>
      <c r="CA82" s="608"/>
      <c r="CB82" s="608"/>
      <c r="CC82" s="608"/>
      <c r="CD82" s="608"/>
      <c r="CE82" s="608"/>
      <c r="CF82" s="608"/>
      <c r="CG82" s="608"/>
      <c r="CH82" s="608"/>
    </row>
    <row r="83" spans="1:86" s="25" customFormat="1" ht="14.45" customHeight="1" x14ac:dyDescent="0.15">
      <c r="A83" s="99"/>
      <c r="B83" s="99"/>
      <c r="C83" s="3"/>
      <c r="D83" s="121"/>
      <c r="E83" s="656" t="s">
        <v>62</v>
      </c>
      <c r="F83" s="658" t="s">
        <v>63</v>
      </c>
      <c r="G83" s="121"/>
      <c r="H83" s="121"/>
      <c r="I83" s="60"/>
      <c r="J83" s="121"/>
      <c r="K83" s="121"/>
      <c r="L83" s="121"/>
      <c r="M83" s="124"/>
      <c r="N83" s="125"/>
      <c r="O83" s="126"/>
      <c r="P83" s="102"/>
      <c r="Q83" s="102"/>
      <c r="R83" s="2"/>
      <c r="S83" s="34"/>
      <c r="T83" s="126"/>
      <c r="U83" s="126"/>
      <c r="V83" s="126"/>
      <c r="W83" s="91"/>
      <c r="X83" s="126"/>
      <c r="Y83" s="126"/>
      <c r="Z83" s="126"/>
      <c r="AA83" s="126"/>
      <c r="AB83" s="126"/>
      <c r="AC83" s="126"/>
      <c r="AD83" s="126"/>
      <c r="AE83" s="126"/>
      <c r="AF83" s="126"/>
      <c r="AG83" s="126"/>
      <c r="AH83" s="126"/>
      <c r="AI83" s="126"/>
      <c r="AJ83" s="126"/>
      <c r="AK83" s="126"/>
      <c r="AL83" s="126"/>
      <c r="AM83" s="685"/>
      <c r="AN83" s="121"/>
      <c r="AO83" s="121"/>
      <c r="AP83" s="121"/>
      <c r="AQ83" s="121"/>
      <c r="AR83" s="121"/>
      <c r="AS83" s="121"/>
      <c r="AT83" s="136"/>
      <c r="AU83" s="108"/>
      <c r="AV83" s="108"/>
      <c r="AW83" s="298"/>
      <c r="AX83" s="298"/>
      <c r="AY83" s="298"/>
      <c r="AZ83" s="298"/>
      <c r="BA83" s="121"/>
      <c r="BB83" s="3"/>
      <c r="BC83" s="20"/>
      <c r="BF83" s="541"/>
      <c r="BG83" s="541"/>
      <c r="BH83" s="541"/>
      <c r="BI83" s="541"/>
      <c r="BJ83" s="541"/>
      <c r="BK83" s="541"/>
      <c r="BL83" s="540"/>
      <c r="BM83" s="540"/>
      <c r="BN83" s="540"/>
      <c r="BO83" s="540"/>
      <c r="BP83" s="540"/>
      <c r="BQ83" s="608"/>
      <c r="BR83" s="608"/>
      <c r="BS83" s="608"/>
      <c r="BT83" s="608"/>
      <c r="BU83" s="608"/>
      <c r="BV83" s="608"/>
      <c r="BW83" s="608"/>
      <c r="BX83" s="608"/>
      <c r="BY83" s="608"/>
      <c r="BZ83" s="608"/>
      <c r="CA83" s="608"/>
      <c r="CB83" s="608"/>
      <c r="CC83" s="608"/>
      <c r="CD83" s="608"/>
      <c r="CE83" s="608"/>
      <c r="CF83" s="608"/>
      <c r="CG83" s="608"/>
      <c r="CH83" s="608"/>
    </row>
    <row r="84" spans="1:86" s="25" customFormat="1" ht="14.45" customHeight="1" x14ac:dyDescent="0.15">
      <c r="A84" s="99"/>
      <c r="B84" s="99"/>
      <c r="C84" s="3"/>
      <c r="D84" s="121"/>
      <c r="E84" s="657"/>
      <c r="F84" s="659"/>
      <c r="G84" s="121"/>
      <c r="H84" s="121"/>
      <c r="I84" s="60"/>
      <c r="J84" s="126"/>
      <c r="K84" s="126"/>
      <c r="L84" s="126"/>
      <c r="M84" s="124"/>
      <c r="N84" s="125"/>
      <c r="O84" s="126"/>
      <c r="P84" s="2"/>
      <c r="Q84" s="2"/>
      <c r="R84" s="2"/>
      <c r="S84" s="2"/>
      <c r="T84" s="126"/>
      <c r="U84" s="126"/>
      <c r="V84" s="126"/>
      <c r="W84" s="91"/>
      <c r="X84" s="126"/>
      <c r="Y84" s="126"/>
      <c r="Z84" s="126"/>
      <c r="AA84" s="126"/>
      <c r="AB84" s="126"/>
      <c r="AC84" s="126"/>
      <c r="AD84" s="126"/>
      <c r="AE84" s="126"/>
      <c r="AF84" s="126"/>
      <c r="AG84" s="126"/>
      <c r="AH84" s="126"/>
      <c r="AI84" s="126"/>
      <c r="AJ84" s="126"/>
      <c r="AK84" s="126"/>
      <c r="AL84" s="126"/>
      <c r="AM84" s="685"/>
      <c r="AN84" s="121"/>
      <c r="AO84" s="121"/>
      <c r="AP84" s="121"/>
      <c r="AQ84" s="121"/>
      <c r="AR84" s="121"/>
      <c r="AS84" s="121"/>
      <c r="AT84" s="136"/>
      <c r="AU84" s="108"/>
      <c r="AV84" s="108"/>
      <c r="AW84" s="298"/>
      <c r="AX84" s="298"/>
      <c r="AY84" s="298"/>
      <c r="AZ84" s="298"/>
      <c r="BA84" s="121"/>
      <c r="BB84" s="3"/>
      <c r="BC84" s="20"/>
      <c r="BF84" s="541"/>
      <c r="BG84" s="541"/>
      <c r="BH84" s="541"/>
      <c r="BI84" s="541"/>
      <c r="BJ84" s="541"/>
      <c r="BK84" s="541"/>
      <c r="BL84" s="540"/>
      <c r="BM84" s="540"/>
      <c r="BN84" s="540"/>
      <c r="BO84" s="540"/>
      <c r="BP84" s="540"/>
      <c r="BQ84" s="608"/>
      <c r="BR84" s="608"/>
      <c r="BS84" s="608"/>
      <c r="BT84" s="608"/>
      <c r="BU84" s="608"/>
      <c r="BV84" s="608"/>
      <c r="BW84" s="608"/>
      <c r="BX84" s="608"/>
      <c r="BY84" s="608"/>
      <c r="BZ84" s="608"/>
      <c r="CA84" s="608"/>
      <c r="CB84" s="608"/>
      <c r="CC84" s="608"/>
      <c r="CD84" s="608"/>
      <c r="CE84" s="608"/>
      <c r="CF84" s="608"/>
      <c r="CG84" s="608"/>
      <c r="CH84" s="608"/>
    </row>
    <row r="85" spans="1:86" s="25" customFormat="1" ht="14.45" customHeight="1" x14ac:dyDescent="0.15">
      <c r="A85" s="99"/>
      <c r="B85" s="99"/>
      <c r="C85" s="3"/>
      <c r="D85" s="121"/>
      <c r="E85" s="657"/>
      <c r="F85" s="659"/>
      <c r="G85" s="121"/>
      <c r="H85" s="126"/>
      <c r="I85" s="60"/>
      <c r="J85" s="126"/>
      <c r="K85" s="126"/>
      <c r="L85" s="126"/>
      <c r="M85" s="124"/>
      <c r="N85" s="125"/>
      <c r="O85" s="126"/>
      <c r="P85" s="2"/>
      <c r="Q85" s="2"/>
      <c r="R85" s="2"/>
      <c r="S85" s="2"/>
      <c r="T85" s="126"/>
      <c r="U85" s="126"/>
      <c r="V85" s="126"/>
      <c r="W85" s="126"/>
      <c r="X85" s="126"/>
      <c r="Y85" s="126"/>
      <c r="Z85" s="126"/>
      <c r="AA85" s="60"/>
      <c r="AB85" s="60"/>
      <c r="AC85" s="121"/>
      <c r="AD85" s="121"/>
      <c r="AE85" s="121"/>
      <c r="AF85" s="121"/>
      <c r="AG85" s="121"/>
      <c r="AH85" s="121"/>
      <c r="AI85" s="121"/>
      <c r="AJ85" s="121"/>
      <c r="AK85" s="121"/>
      <c r="AL85" s="126"/>
      <c r="AM85" s="685"/>
      <c r="AN85" s="121"/>
      <c r="AO85" s="121"/>
      <c r="AP85" s="121"/>
      <c r="AQ85" s="121"/>
      <c r="AR85" s="121"/>
      <c r="AS85" s="121"/>
      <c r="AT85" s="121"/>
      <c r="AU85" s="121"/>
      <c r="AV85" s="121"/>
      <c r="AW85" s="121"/>
      <c r="AX85" s="121"/>
      <c r="AY85" s="121"/>
      <c r="AZ85" s="137"/>
      <c r="BA85" s="121"/>
      <c r="BB85" s="3"/>
      <c r="BC85" s="20"/>
      <c r="BF85" s="541" t="str">
        <f>AU100</f>
        <v/>
      </c>
      <c r="BG85" s="541"/>
      <c r="BH85" s="541">
        <f t="shared" ref="BH85" si="4">IF(BF85="✔",1,0)</f>
        <v>0</v>
      </c>
      <c r="BI85" s="541"/>
      <c r="BJ85" s="541" t="s">
        <v>89</v>
      </c>
      <c r="BK85" s="541"/>
      <c r="BL85" s="540" t="str">
        <f>AW100</f>
        <v>停止</v>
      </c>
      <c r="BM85" s="540"/>
      <c r="BN85" s="540"/>
      <c r="BO85" s="540"/>
      <c r="BP85" s="540"/>
      <c r="BQ85" s="836" t="str">
        <f>"①スカラＡＣで"&amp;AP37&amp;"始期「辞退（短縮卒業・修了）」処理　②この異動願を印刷し機構へ送付してください。"</f>
        <v>①スカラＡＣで　  　年　  　 月始期「辞退（短縮卒業・修了）」処理　②この異動願を印刷し機構へ送付してください。</v>
      </c>
      <c r="BR85" s="608"/>
      <c r="BS85" s="608"/>
      <c r="BT85" s="608"/>
      <c r="BU85" s="608"/>
      <c r="BV85" s="608"/>
      <c r="BW85" s="608"/>
      <c r="BX85" s="608"/>
      <c r="BY85" s="608"/>
      <c r="BZ85" s="608"/>
      <c r="CA85" s="608"/>
      <c r="CB85" s="608"/>
      <c r="CC85" s="608"/>
      <c r="CD85" s="608"/>
      <c r="CE85" s="608"/>
      <c r="CF85" s="608"/>
      <c r="CG85" s="608"/>
      <c r="CH85" s="608"/>
    </row>
    <row r="86" spans="1:86" s="25" customFormat="1" ht="14.45" customHeight="1" thickBot="1" x14ac:dyDescent="0.2">
      <c r="A86" s="37">
        <f>IF(B86="✔",1,0)</f>
        <v>0</v>
      </c>
      <c r="B86" s="99"/>
      <c r="C86" s="3"/>
      <c r="D86" s="893" t="s">
        <v>117</v>
      </c>
      <c r="E86" s="893"/>
      <c r="F86" s="893"/>
      <c r="G86" s="893"/>
      <c r="H86" s="893"/>
      <c r="I86" s="893"/>
      <c r="J86" s="893"/>
      <c r="K86" s="893"/>
      <c r="L86" s="893"/>
      <c r="M86" s="893"/>
      <c r="N86" s="893"/>
      <c r="O86" s="893"/>
      <c r="P86" s="2"/>
      <c r="Q86" s="3"/>
      <c r="R86" s="3"/>
      <c r="S86" s="3"/>
      <c r="T86" s="894" t="s">
        <v>55</v>
      </c>
      <c r="U86" s="894"/>
      <c r="V86" s="894"/>
      <c r="W86" s="894"/>
      <c r="X86" s="894"/>
      <c r="Y86" s="894"/>
      <c r="Z86" s="894"/>
      <c r="AA86" s="894"/>
      <c r="AB86" s="894"/>
      <c r="AC86" s="138"/>
      <c r="AD86" s="121"/>
      <c r="AE86" s="121"/>
      <c r="AF86" s="121"/>
      <c r="AG86" s="121"/>
      <c r="AH86" s="121"/>
      <c r="AI86" s="121"/>
      <c r="AJ86" s="121"/>
      <c r="AK86" s="121"/>
      <c r="AL86" s="302"/>
      <c r="AM86" s="686"/>
      <c r="AN86" s="121"/>
      <c r="AO86" s="121"/>
      <c r="AP86" s="121"/>
      <c r="AQ86" s="121"/>
      <c r="AR86" s="121"/>
      <c r="AS86" s="121"/>
      <c r="AT86" s="121"/>
      <c r="AU86" s="121"/>
      <c r="AV86" s="121"/>
      <c r="AW86" s="121"/>
      <c r="AX86" s="121"/>
      <c r="AY86" s="121"/>
      <c r="AZ86" s="137"/>
      <c r="BA86" s="121"/>
      <c r="BB86" s="3"/>
      <c r="BC86" s="20"/>
      <c r="BF86" s="541"/>
      <c r="BG86" s="541"/>
      <c r="BH86" s="541"/>
      <c r="BI86" s="541"/>
      <c r="BJ86" s="541"/>
      <c r="BK86" s="541"/>
      <c r="BL86" s="540"/>
      <c r="BM86" s="540"/>
      <c r="BN86" s="540"/>
      <c r="BO86" s="540"/>
      <c r="BP86" s="540"/>
      <c r="BQ86" s="608"/>
      <c r="BR86" s="608"/>
      <c r="BS86" s="608"/>
      <c r="BT86" s="608"/>
      <c r="BU86" s="608"/>
      <c r="BV86" s="608"/>
      <c r="BW86" s="608"/>
      <c r="BX86" s="608"/>
      <c r="BY86" s="608"/>
      <c r="BZ86" s="608"/>
      <c r="CA86" s="608"/>
      <c r="CB86" s="608"/>
      <c r="CC86" s="608"/>
      <c r="CD86" s="608"/>
      <c r="CE86" s="608"/>
      <c r="CF86" s="608"/>
      <c r="CG86" s="608"/>
      <c r="CH86" s="608"/>
    </row>
    <row r="87" spans="1:86" s="25" customFormat="1" ht="14.45" customHeight="1" thickTop="1" thickBot="1" x14ac:dyDescent="0.2">
      <c r="A87" s="37"/>
      <c r="B87" s="553">
        <f>IF(C87="✔",1,0)</f>
        <v>0</v>
      </c>
      <c r="C87" s="662" t="str">
        <f>IF(OR(AW152&lt;&gt;0,'③適格認定（学校入力用）'!B43=""),"",'③適格認定（学校入力用）'!B43)</f>
        <v/>
      </c>
      <c r="D87" s="881" t="s">
        <v>69</v>
      </c>
      <c r="E87" s="881"/>
      <c r="F87" s="895" t="s">
        <v>47</v>
      </c>
      <c r="G87" s="895"/>
      <c r="H87" s="895"/>
      <c r="I87" s="895"/>
      <c r="J87" s="895"/>
      <c r="K87" s="895"/>
      <c r="L87" s="895"/>
      <c r="M87" s="895"/>
      <c r="N87" s="895"/>
      <c r="O87" s="897" t="s">
        <v>73</v>
      </c>
      <c r="P87" s="61" t="s">
        <v>63</v>
      </c>
      <c r="Q87" s="61"/>
      <c r="R87" s="61"/>
      <c r="S87" s="681" t="str">
        <f>IF(OR(AW152&lt;&gt;0,'③適格認定（学校入力用）'!R43=""),"",'③適格認定（学校入力用）'!R43)</f>
        <v/>
      </c>
      <c r="T87" s="901" t="s">
        <v>241</v>
      </c>
      <c r="U87" s="901"/>
      <c r="V87" s="901"/>
      <c r="W87" s="901"/>
      <c r="X87" s="901"/>
      <c r="Y87" s="901"/>
      <c r="Z87" s="901"/>
      <c r="AA87" s="901"/>
      <c r="AB87" s="901"/>
      <c r="AC87" s="62" t="s">
        <v>63</v>
      </c>
      <c r="AD87" s="62"/>
      <c r="AE87" s="62"/>
      <c r="AF87" s="1170" t="str">
        <f>IF(OR(AW152&lt;&gt;0,'③適格認定（学校入力用）'!AE43=""),"",'③適格認定（学校入力用）'!AE43)</f>
        <v/>
      </c>
      <c r="AG87" s="910" t="s">
        <v>119</v>
      </c>
      <c r="AH87" s="911"/>
      <c r="AI87" s="911"/>
      <c r="AJ87" s="911"/>
      <c r="AK87" s="911"/>
      <c r="AL87" s="911"/>
      <c r="AM87" s="911"/>
      <c r="AN87" s="911"/>
      <c r="AO87" s="911"/>
      <c r="AP87" s="911"/>
      <c r="AQ87" s="1177"/>
      <c r="AR87" s="581" t="s">
        <v>63</v>
      </c>
      <c r="AS87" s="582"/>
      <c r="AT87" s="583"/>
      <c r="AU87" s="931" t="str">
        <f>IF(OR(AW152&lt;&gt;0,'③適格認定（学校入力用）'!AS43=""),"",'③適格認定（学校入力用）'!AS43)</f>
        <v/>
      </c>
      <c r="AV87" s="932"/>
      <c r="AW87" s="576" t="s">
        <v>196</v>
      </c>
      <c r="AX87" s="729"/>
      <c r="AY87" s="729"/>
      <c r="AZ87" s="729"/>
      <c r="BA87" s="730"/>
      <c r="BB87" s="3"/>
      <c r="BC87" s="20"/>
      <c r="BF87" s="541"/>
      <c r="BG87" s="541"/>
      <c r="BH87" s="541"/>
      <c r="BI87" s="541"/>
      <c r="BJ87" s="541"/>
      <c r="BK87" s="541"/>
      <c r="BL87" s="540"/>
      <c r="BM87" s="540"/>
      <c r="BN87" s="540"/>
      <c r="BO87" s="540"/>
      <c r="BP87" s="540"/>
      <c r="BQ87" s="608"/>
      <c r="BR87" s="608"/>
      <c r="BS87" s="608"/>
      <c r="BT87" s="608"/>
      <c r="BU87" s="608"/>
      <c r="BV87" s="608"/>
      <c r="BW87" s="608"/>
      <c r="BX87" s="608"/>
      <c r="BY87" s="608"/>
      <c r="BZ87" s="608"/>
      <c r="CA87" s="608"/>
      <c r="CB87" s="608"/>
      <c r="CC87" s="608"/>
      <c r="CD87" s="608"/>
      <c r="CE87" s="608"/>
      <c r="CF87" s="608"/>
      <c r="CG87" s="608"/>
      <c r="CH87" s="608"/>
    </row>
    <row r="88" spans="1:86" s="25" customFormat="1" ht="14.45" customHeight="1" thickTop="1" thickBot="1" x14ac:dyDescent="0.2">
      <c r="A88" s="37"/>
      <c r="B88" s="553"/>
      <c r="C88" s="633"/>
      <c r="D88" s="882"/>
      <c r="E88" s="882"/>
      <c r="F88" s="896"/>
      <c r="G88" s="896"/>
      <c r="H88" s="896"/>
      <c r="I88" s="896"/>
      <c r="J88" s="896"/>
      <c r="K88" s="896"/>
      <c r="L88" s="896"/>
      <c r="M88" s="896"/>
      <c r="N88" s="896"/>
      <c r="O88" s="898"/>
      <c r="P88" s="63" t="s">
        <v>76</v>
      </c>
      <c r="Q88" s="63"/>
      <c r="R88" s="64"/>
      <c r="S88" s="682"/>
      <c r="T88" s="902"/>
      <c r="U88" s="902"/>
      <c r="V88" s="902"/>
      <c r="W88" s="902"/>
      <c r="X88" s="902"/>
      <c r="Y88" s="902"/>
      <c r="Z88" s="902"/>
      <c r="AA88" s="902"/>
      <c r="AB88" s="902"/>
      <c r="AC88" s="65" t="s">
        <v>62</v>
      </c>
      <c r="AD88" s="63"/>
      <c r="AE88" s="63"/>
      <c r="AF88" s="1171"/>
      <c r="AG88" s="887"/>
      <c r="AH88" s="888"/>
      <c r="AI88" s="888"/>
      <c r="AJ88" s="888"/>
      <c r="AK88" s="888"/>
      <c r="AL88" s="888"/>
      <c r="AM88" s="888"/>
      <c r="AN88" s="888"/>
      <c r="AO88" s="888"/>
      <c r="AP88" s="888"/>
      <c r="AQ88" s="965"/>
      <c r="AR88" s="1181" t="s">
        <v>76</v>
      </c>
      <c r="AS88" s="579"/>
      <c r="AT88" s="580"/>
      <c r="AU88" s="841"/>
      <c r="AV88" s="933"/>
      <c r="AW88" s="731"/>
      <c r="AX88" s="732"/>
      <c r="AY88" s="732"/>
      <c r="AZ88" s="732"/>
      <c r="BA88" s="733"/>
      <c r="BB88" s="3"/>
      <c r="BC88" s="20"/>
      <c r="BF88" s="541"/>
      <c r="BG88" s="541"/>
      <c r="BH88" s="541"/>
      <c r="BI88" s="541"/>
      <c r="BJ88" s="541"/>
      <c r="BK88" s="541"/>
      <c r="BL88" s="540"/>
      <c r="BM88" s="540"/>
      <c r="BN88" s="540"/>
      <c r="BO88" s="540"/>
      <c r="BP88" s="540"/>
      <c r="BQ88" s="608"/>
      <c r="BR88" s="608"/>
      <c r="BS88" s="608"/>
      <c r="BT88" s="608"/>
      <c r="BU88" s="608"/>
      <c r="BV88" s="608"/>
      <c r="BW88" s="608"/>
      <c r="BX88" s="608"/>
      <c r="BY88" s="608"/>
      <c r="BZ88" s="608"/>
      <c r="CA88" s="608"/>
      <c r="CB88" s="608"/>
      <c r="CC88" s="608"/>
      <c r="CD88" s="608"/>
      <c r="CE88" s="608"/>
      <c r="CF88" s="608"/>
      <c r="CG88" s="608"/>
      <c r="CH88" s="608"/>
    </row>
    <row r="89" spans="1:86" s="25" customFormat="1" ht="14.45" customHeight="1" x14ac:dyDescent="0.15">
      <c r="A89" s="37"/>
      <c r="B89" s="553"/>
      <c r="C89" s="633"/>
      <c r="D89" s="882"/>
      <c r="E89" s="882"/>
      <c r="F89" s="896"/>
      <c r="G89" s="896"/>
      <c r="H89" s="896"/>
      <c r="I89" s="896"/>
      <c r="J89" s="896"/>
      <c r="K89" s="896"/>
      <c r="L89" s="896"/>
      <c r="M89" s="896"/>
      <c r="N89" s="896"/>
      <c r="O89" s="898"/>
      <c r="P89" s="3"/>
      <c r="Q89" s="3"/>
      <c r="R89" s="553">
        <f>IF(S89="✔",1,0)</f>
        <v>0</v>
      </c>
      <c r="S89" s="716" t="str">
        <f>IF(OR(AW152&lt;&gt;0,'③適格認定（学校入力用）'!R45=""),"",'③適格認定（学校入力用）'!R45)</f>
        <v/>
      </c>
      <c r="T89" s="913" t="s">
        <v>43</v>
      </c>
      <c r="U89" s="913"/>
      <c r="V89" s="914"/>
      <c r="W89" s="917" t="s">
        <v>74</v>
      </c>
      <c r="X89" s="918"/>
      <c r="Y89" s="918"/>
      <c r="Z89" s="918"/>
      <c r="AA89" s="919"/>
      <c r="AB89" s="904" t="s">
        <v>77</v>
      </c>
      <c r="AC89" s="121"/>
      <c r="AD89" s="121"/>
      <c r="AE89" s="148">
        <f>IF(AF87="✔",1,0)</f>
        <v>0</v>
      </c>
      <c r="AF89" s="1172"/>
      <c r="AG89" s="890"/>
      <c r="AH89" s="891"/>
      <c r="AI89" s="891"/>
      <c r="AJ89" s="891"/>
      <c r="AK89" s="891"/>
      <c r="AL89" s="891"/>
      <c r="AM89" s="891"/>
      <c r="AN89" s="891"/>
      <c r="AO89" s="891"/>
      <c r="AP89" s="891"/>
      <c r="AQ89" s="966"/>
      <c r="AU89" s="841"/>
      <c r="AV89" s="933"/>
      <c r="AW89" s="731"/>
      <c r="AX89" s="732"/>
      <c r="AY89" s="732"/>
      <c r="AZ89" s="732"/>
      <c r="BA89" s="733"/>
      <c r="BB89" s="3"/>
      <c r="BC89" s="20"/>
      <c r="BF89" s="541"/>
      <c r="BG89" s="541"/>
      <c r="BH89" s="541"/>
      <c r="BI89" s="541"/>
      <c r="BJ89" s="541"/>
      <c r="BK89" s="541"/>
      <c r="BL89" s="540"/>
      <c r="BM89" s="540"/>
      <c r="BN89" s="540"/>
      <c r="BO89" s="540"/>
      <c r="BP89" s="540"/>
      <c r="BQ89" s="608"/>
      <c r="BR89" s="608"/>
      <c r="BS89" s="608"/>
      <c r="BT89" s="608"/>
      <c r="BU89" s="608"/>
      <c r="BV89" s="608"/>
      <c r="BW89" s="608"/>
      <c r="BX89" s="608"/>
      <c r="BY89" s="608"/>
      <c r="BZ89" s="608"/>
      <c r="CA89" s="608"/>
      <c r="CB89" s="608"/>
      <c r="CC89" s="608"/>
      <c r="CD89" s="608"/>
      <c r="CE89" s="608"/>
      <c r="CF89" s="608"/>
      <c r="CG89" s="608"/>
      <c r="CH89" s="608"/>
    </row>
    <row r="90" spans="1:86" s="25" customFormat="1" ht="14.45" customHeight="1" thickBot="1" x14ac:dyDescent="0.2">
      <c r="A90" s="37">
        <f t="shared" ref="A90" si="5">IF(B90="✔",1,0)</f>
        <v>0</v>
      </c>
      <c r="B90" s="553"/>
      <c r="C90" s="633"/>
      <c r="D90" s="882"/>
      <c r="E90" s="882"/>
      <c r="F90" s="896"/>
      <c r="G90" s="896"/>
      <c r="H90" s="896"/>
      <c r="I90" s="896"/>
      <c r="J90" s="896"/>
      <c r="K90" s="896"/>
      <c r="L90" s="896"/>
      <c r="M90" s="896"/>
      <c r="N90" s="896"/>
      <c r="O90" s="898"/>
      <c r="P90" s="3"/>
      <c r="Q90" s="3"/>
      <c r="R90" s="553"/>
      <c r="S90" s="717"/>
      <c r="T90" s="915"/>
      <c r="U90" s="915"/>
      <c r="V90" s="916"/>
      <c r="W90" s="920"/>
      <c r="X90" s="921"/>
      <c r="Y90" s="921"/>
      <c r="Z90" s="921"/>
      <c r="AA90" s="922"/>
      <c r="AB90" s="905"/>
      <c r="AC90" s="121"/>
      <c r="AD90" s="121"/>
      <c r="AE90" s="903">
        <f>IF(AF90="✔",1,0)</f>
        <v>0</v>
      </c>
      <c r="AF90" s="1173" t="str">
        <f>IF(OR(AW152&lt;&gt;0,'③適格認定（学校入力用）'!AE46=""),"",'③適格認定（学校入力用）'!AE46)</f>
        <v/>
      </c>
      <c r="AG90" s="962" t="s">
        <v>120</v>
      </c>
      <c r="AH90" s="963"/>
      <c r="AI90" s="963"/>
      <c r="AJ90" s="963"/>
      <c r="AK90" s="963"/>
      <c r="AL90" s="963"/>
      <c r="AM90" s="963"/>
      <c r="AN90" s="963"/>
      <c r="AO90" s="963"/>
      <c r="AP90" s="963"/>
      <c r="AQ90" s="964"/>
      <c r="AR90" s="133"/>
      <c r="AS90" s="126"/>
      <c r="AT90" s="130"/>
      <c r="AU90" s="843"/>
      <c r="AV90" s="934"/>
      <c r="AW90" s="734"/>
      <c r="AX90" s="735"/>
      <c r="AY90" s="735"/>
      <c r="AZ90" s="735"/>
      <c r="BA90" s="736"/>
      <c r="BB90" s="3"/>
      <c r="BC90" s="20"/>
      <c r="BF90" s="541" t="str">
        <f>AU104</f>
        <v/>
      </c>
      <c r="BG90" s="541"/>
      <c r="BH90" s="541">
        <f t="shared" ref="BH90" si="6">IF(BF90="✔",1,0)</f>
        <v>0</v>
      </c>
      <c r="BI90" s="541"/>
      <c r="BJ90" s="541" t="s">
        <v>90</v>
      </c>
      <c r="BK90" s="541"/>
      <c r="BL90" s="540" t="str">
        <f>AW104</f>
        <v>警告</v>
      </c>
      <c r="BM90" s="540"/>
      <c r="BN90" s="540"/>
      <c r="BO90" s="540"/>
      <c r="BP90" s="540"/>
      <c r="BQ90" s="836" t="str">
        <f>"①スカラＡＣで"&amp;AP37&amp;"始期「辞退（短縮卒業・修了）」処理　②この異動願を印刷し機構へ送付してください。"</f>
        <v>①スカラＡＣで　  　年　  　 月始期「辞退（短縮卒業・修了）」処理　②この異動願を印刷し機構へ送付してください。</v>
      </c>
      <c r="BR90" s="608"/>
      <c r="BS90" s="608"/>
      <c r="BT90" s="608"/>
      <c r="BU90" s="608"/>
      <c r="BV90" s="608"/>
      <c r="BW90" s="608"/>
      <c r="BX90" s="608"/>
      <c r="BY90" s="608"/>
      <c r="BZ90" s="608"/>
      <c r="CA90" s="608"/>
      <c r="CB90" s="608"/>
      <c r="CC90" s="608"/>
      <c r="CD90" s="608"/>
      <c r="CE90" s="608"/>
      <c r="CF90" s="608"/>
      <c r="CG90" s="608"/>
      <c r="CH90" s="608"/>
    </row>
    <row r="91" spans="1:86" s="25" customFormat="1" ht="14.45" customHeight="1" x14ac:dyDescent="0.15">
      <c r="A91" s="37"/>
      <c r="B91" s="553">
        <f t="shared" ref="B91" si="7">IF(C91="✔",1,0)</f>
        <v>0</v>
      </c>
      <c r="C91" s="1189" t="str">
        <f>IF(OR(AW152&lt;&gt;0,'③適格認定（学校入力用）'!B47=""),"",'③適格認定（学校入力用）'!B47)</f>
        <v/>
      </c>
      <c r="D91" s="882" t="s">
        <v>70</v>
      </c>
      <c r="E91" s="936"/>
      <c r="F91" s="896" t="s">
        <v>46</v>
      </c>
      <c r="G91" s="896"/>
      <c r="H91" s="896"/>
      <c r="I91" s="896"/>
      <c r="J91" s="896"/>
      <c r="K91" s="896"/>
      <c r="L91" s="896"/>
      <c r="M91" s="896"/>
      <c r="N91" s="896"/>
      <c r="O91" s="898"/>
      <c r="P91" s="3"/>
      <c r="Q91" s="3"/>
      <c r="R91" s="553"/>
      <c r="S91" s="717"/>
      <c r="T91" s="915"/>
      <c r="U91" s="915"/>
      <c r="V91" s="916"/>
      <c r="W91" s="923"/>
      <c r="X91" s="924"/>
      <c r="Y91" s="924"/>
      <c r="Z91" s="924"/>
      <c r="AA91" s="925"/>
      <c r="AB91" s="905"/>
      <c r="AC91" s="121"/>
      <c r="AD91" s="121"/>
      <c r="AE91" s="903"/>
      <c r="AF91" s="1171"/>
      <c r="AG91" s="887"/>
      <c r="AH91" s="888"/>
      <c r="AI91" s="888"/>
      <c r="AJ91" s="888"/>
      <c r="AK91" s="888"/>
      <c r="AL91" s="888"/>
      <c r="AM91" s="888"/>
      <c r="AN91" s="888"/>
      <c r="AO91" s="888"/>
      <c r="AP91" s="888"/>
      <c r="AQ91" s="965"/>
      <c r="AR91" s="121"/>
      <c r="AS91" s="121"/>
      <c r="AT91" s="121"/>
      <c r="AU91" s="91"/>
      <c r="AV91" s="91"/>
      <c r="AW91" s="60"/>
      <c r="AX91" s="60"/>
      <c r="AY91" s="60"/>
      <c r="AZ91" s="60"/>
      <c r="BA91" s="121"/>
      <c r="BB91" s="3"/>
      <c r="BC91" s="20"/>
      <c r="BF91" s="541"/>
      <c r="BG91" s="541"/>
      <c r="BH91" s="541"/>
      <c r="BI91" s="541"/>
      <c r="BJ91" s="541"/>
      <c r="BK91" s="541"/>
      <c r="BL91" s="540"/>
      <c r="BM91" s="540"/>
      <c r="BN91" s="540"/>
      <c r="BO91" s="540"/>
      <c r="BP91" s="540"/>
      <c r="BQ91" s="608"/>
      <c r="BR91" s="608"/>
      <c r="BS91" s="608"/>
      <c r="BT91" s="608"/>
      <c r="BU91" s="608"/>
      <c r="BV91" s="608"/>
      <c r="BW91" s="608"/>
      <c r="BX91" s="608"/>
      <c r="BY91" s="608"/>
      <c r="BZ91" s="608"/>
      <c r="CA91" s="608"/>
      <c r="CB91" s="608"/>
      <c r="CC91" s="608"/>
      <c r="CD91" s="608"/>
      <c r="CE91" s="608"/>
      <c r="CF91" s="608"/>
      <c r="CG91" s="608"/>
      <c r="CH91" s="608"/>
    </row>
    <row r="92" spans="1:86" s="45" customFormat="1" ht="14.45" customHeight="1" thickBot="1" x14ac:dyDescent="0.2">
      <c r="A92" s="37"/>
      <c r="B92" s="553"/>
      <c r="C92" s="1190"/>
      <c r="D92" s="936"/>
      <c r="E92" s="936"/>
      <c r="F92" s="896"/>
      <c r="G92" s="896"/>
      <c r="H92" s="896"/>
      <c r="I92" s="896"/>
      <c r="J92" s="896"/>
      <c r="K92" s="896"/>
      <c r="L92" s="896"/>
      <c r="M92" s="896"/>
      <c r="N92" s="896"/>
      <c r="O92" s="898"/>
      <c r="P92" s="3"/>
      <c r="Q92" s="3"/>
      <c r="R92" s="553">
        <f>IF(S92="✔",1,0)</f>
        <v>0</v>
      </c>
      <c r="S92" s="717" t="str">
        <f>IF(OR(AW152&lt;&gt;0,'③適格認定（学校入力用）'!R48=""),"",'③適格認定（学校入力用）'!R48)</f>
        <v/>
      </c>
      <c r="T92" s="915" t="s">
        <v>44</v>
      </c>
      <c r="U92" s="915"/>
      <c r="V92" s="916"/>
      <c r="W92" s="1182" t="s">
        <v>75</v>
      </c>
      <c r="X92" s="1183"/>
      <c r="Y92" s="1183"/>
      <c r="Z92" s="1183"/>
      <c r="AA92" s="1184"/>
      <c r="AB92" s="905"/>
      <c r="AC92" s="121"/>
      <c r="AD92" s="121"/>
      <c r="AE92" s="903"/>
      <c r="AF92" s="1174"/>
      <c r="AG92" s="1178"/>
      <c r="AH92" s="935"/>
      <c r="AI92" s="935"/>
      <c r="AJ92" s="935"/>
      <c r="AK92" s="935"/>
      <c r="AL92" s="935"/>
      <c r="AM92" s="935"/>
      <c r="AN92" s="935"/>
      <c r="AO92" s="935"/>
      <c r="AP92" s="935"/>
      <c r="AQ92" s="1179"/>
      <c r="AR92" s="121"/>
      <c r="AS92" s="121"/>
      <c r="AT92" s="121"/>
      <c r="AU92" s="91"/>
      <c r="AV92" s="91"/>
      <c r="AW92" s="60"/>
      <c r="AX92" s="60"/>
      <c r="AY92" s="60"/>
      <c r="AZ92" s="60"/>
      <c r="BA92" s="121"/>
      <c r="BB92" s="3"/>
      <c r="BC92" s="20"/>
      <c r="BF92" s="541"/>
      <c r="BG92" s="541"/>
      <c r="BH92" s="541"/>
      <c r="BI92" s="541"/>
      <c r="BJ92" s="541"/>
      <c r="BK92" s="541"/>
      <c r="BL92" s="540"/>
      <c r="BM92" s="540"/>
      <c r="BN92" s="540"/>
      <c r="BO92" s="540"/>
      <c r="BP92" s="540"/>
      <c r="BQ92" s="608"/>
      <c r="BR92" s="608"/>
      <c r="BS92" s="608"/>
      <c r="BT92" s="608"/>
      <c r="BU92" s="608"/>
      <c r="BV92" s="608"/>
      <c r="BW92" s="608"/>
      <c r="BX92" s="608"/>
      <c r="BY92" s="608"/>
      <c r="BZ92" s="608"/>
      <c r="CA92" s="608"/>
      <c r="CB92" s="608"/>
      <c r="CC92" s="608"/>
      <c r="CD92" s="608"/>
      <c r="CE92" s="608"/>
      <c r="CF92" s="608"/>
      <c r="CG92" s="608"/>
      <c r="CH92" s="608"/>
    </row>
    <row r="93" spans="1:86" s="45" customFormat="1" ht="14.45" customHeight="1" x14ac:dyDescent="0.15">
      <c r="A93" s="37"/>
      <c r="B93" s="553"/>
      <c r="C93" s="1190"/>
      <c r="D93" s="936"/>
      <c r="E93" s="936"/>
      <c r="F93" s="896"/>
      <c r="G93" s="896"/>
      <c r="H93" s="896"/>
      <c r="I93" s="896"/>
      <c r="J93" s="896"/>
      <c r="K93" s="896"/>
      <c r="L93" s="896"/>
      <c r="M93" s="896"/>
      <c r="N93" s="896"/>
      <c r="O93" s="898"/>
      <c r="P93" s="3"/>
      <c r="Q93" s="3"/>
      <c r="R93" s="553"/>
      <c r="S93" s="717"/>
      <c r="T93" s="915"/>
      <c r="U93" s="915"/>
      <c r="V93" s="916"/>
      <c r="W93" s="1185"/>
      <c r="X93" s="888"/>
      <c r="Y93" s="888"/>
      <c r="Z93" s="888"/>
      <c r="AA93" s="889"/>
      <c r="AB93" s="905"/>
      <c r="AC93" s="121"/>
      <c r="AD93" s="121"/>
      <c r="AE93" s="903">
        <f>AE89+AE90</f>
        <v>0</v>
      </c>
      <c r="AF93" s="1175" t="str">
        <f>IF(OR(AW152&lt;&gt;0,'③適格認定（学校入力用）'!AE49=""),"",'③適格認定（学校入力用）'!AE49)</f>
        <v/>
      </c>
      <c r="AG93" s="1180" t="s">
        <v>242</v>
      </c>
      <c r="AH93" s="918"/>
      <c r="AI93" s="918"/>
      <c r="AJ93" s="918"/>
      <c r="AK93" s="918"/>
      <c r="AL93" s="918"/>
      <c r="AM93" s="918"/>
      <c r="AN93" s="918"/>
      <c r="AO93" s="918"/>
      <c r="AP93" s="918"/>
      <c r="AQ93" s="919"/>
      <c r="AR93" s="121"/>
      <c r="AS93" s="121"/>
      <c r="AT93" s="121"/>
      <c r="AU93" s="91"/>
      <c r="AV93" s="91"/>
      <c r="AW93" s="60"/>
      <c r="AX93" s="60"/>
      <c r="AY93" s="60"/>
      <c r="AZ93" s="60"/>
      <c r="BA93" s="121"/>
      <c r="BB93" s="3"/>
      <c r="BC93" s="20"/>
      <c r="BF93" s="541"/>
      <c r="BG93" s="541"/>
      <c r="BH93" s="541"/>
      <c r="BI93" s="541"/>
      <c r="BJ93" s="541"/>
      <c r="BK93" s="541"/>
      <c r="BL93" s="540"/>
      <c r="BM93" s="540"/>
      <c r="BN93" s="540"/>
      <c r="BO93" s="540"/>
      <c r="BP93" s="540"/>
      <c r="BQ93" s="608"/>
      <c r="BR93" s="608"/>
      <c r="BS93" s="608"/>
      <c r="BT93" s="608"/>
      <c r="BU93" s="608"/>
      <c r="BV93" s="608"/>
      <c r="BW93" s="608"/>
      <c r="BX93" s="608"/>
      <c r="BY93" s="608"/>
      <c r="BZ93" s="608"/>
      <c r="CA93" s="608"/>
      <c r="CB93" s="608"/>
      <c r="CC93" s="608"/>
      <c r="CD93" s="608"/>
      <c r="CE93" s="608"/>
      <c r="CF93" s="608"/>
      <c r="CG93" s="608"/>
      <c r="CH93" s="608"/>
    </row>
    <row r="94" spans="1:86" s="45" customFormat="1" ht="14.45" customHeight="1" thickBot="1" x14ac:dyDescent="0.2">
      <c r="A94" s="37">
        <f t="shared" ref="A94" si="8">IF(B94="✔",1,0)</f>
        <v>0</v>
      </c>
      <c r="B94" s="553"/>
      <c r="C94" s="1192"/>
      <c r="D94" s="936"/>
      <c r="E94" s="936"/>
      <c r="F94" s="896"/>
      <c r="G94" s="896"/>
      <c r="H94" s="896"/>
      <c r="I94" s="896"/>
      <c r="J94" s="896"/>
      <c r="K94" s="896"/>
      <c r="L94" s="896"/>
      <c r="M94" s="896"/>
      <c r="N94" s="896"/>
      <c r="O94" s="898"/>
      <c r="P94" s="49"/>
      <c r="Q94" s="49"/>
      <c r="R94" s="553"/>
      <c r="S94" s="718"/>
      <c r="T94" s="942"/>
      <c r="U94" s="942"/>
      <c r="V94" s="943"/>
      <c r="W94" s="1186"/>
      <c r="X94" s="935"/>
      <c r="Y94" s="935"/>
      <c r="Z94" s="935"/>
      <c r="AA94" s="1187"/>
      <c r="AB94" s="906"/>
      <c r="AC94" s="144" t="s">
        <v>104</v>
      </c>
      <c r="AD94" s="145" t="s">
        <v>103</v>
      </c>
      <c r="AE94" s="903"/>
      <c r="AF94" s="737"/>
      <c r="AG94" s="940"/>
      <c r="AH94" s="921"/>
      <c r="AI94" s="921"/>
      <c r="AJ94" s="921"/>
      <c r="AK94" s="921"/>
      <c r="AL94" s="921"/>
      <c r="AM94" s="921"/>
      <c r="AN94" s="921"/>
      <c r="AO94" s="921"/>
      <c r="AP94" s="921"/>
      <c r="AQ94" s="922"/>
      <c r="AR94" s="127"/>
      <c r="AS94" s="127"/>
      <c r="AT94" s="127"/>
      <c r="AU94" s="91"/>
      <c r="AV94" s="91"/>
      <c r="AW94" s="60"/>
      <c r="AX94" s="60"/>
      <c r="AY94" s="60"/>
      <c r="AZ94" s="60"/>
      <c r="BA94" s="127"/>
      <c r="BB94" s="49"/>
      <c r="BC94" s="20"/>
      <c r="BF94" s="541"/>
      <c r="BG94" s="541"/>
      <c r="BH94" s="564"/>
      <c r="BI94" s="564"/>
      <c r="BJ94" s="541"/>
      <c r="BK94" s="541"/>
      <c r="BL94" s="540"/>
      <c r="BM94" s="540"/>
      <c r="BN94" s="540"/>
      <c r="BO94" s="540"/>
      <c r="BP94" s="540"/>
      <c r="BQ94" s="608"/>
      <c r="BR94" s="608"/>
      <c r="BS94" s="608"/>
      <c r="BT94" s="608"/>
      <c r="BU94" s="608"/>
      <c r="BV94" s="608"/>
      <c r="BW94" s="608"/>
      <c r="BX94" s="608"/>
      <c r="BY94" s="608"/>
      <c r="BZ94" s="608"/>
      <c r="CA94" s="608"/>
      <c r="CB94" s="608"/>
      <c r="CC94" s="608"/>
      <c r="CD94" s="608"/>
      <c r="CE94" s="608"/>
      <c r="CF94" s="608"/>
      <c r="CG94" s="608"/>
      <c r="CH94" s="608"/>
    </row>
    <row r="95" spans="1:86" s="45" customFormat="1" ht="14.45" customHeight="1" x14ac:dyDescent="0.15">
      <c r="A95" s="37"/>
      <c r="B95" s="553">
        <f t="shared" ref="B95" si="9">IF(C95="✔",1,0)</f>
        <v>0</v>
      </c>
      <c r="C95" s="1189" t="str">
        <f>IF(OR(AW152&lt;&gt;0,'③適格認定（学校入力用）'!B51=""),"",'③適格認定（学校入力用）'!B51)</f>
        <v/>
      </c>
      <c r="D95" s="882" t="s">
        <v>71</v>
      </c>
      <c r="E95" s="936"/>
      <c r="F95" s="896" t="s">
        <v>48</v>
      </c>
      <c r="G95" s="896"/>
      <c r="H95" s="896"/>
      <c r="I95" s="896"/>
      <c r="J95" s="896"/>
      <c r="K95" s="896"/>
      <c r="L95" s="896"/>
      <c r="M95" s="896"/>
      <c r="N95" s="896"/>
      <c r="O95" s="898"/>
      <c r="P95" s="49"/>
      <c r="Q95" s="49"/>
      <c r="R95" s="625">
        <f>R89+R92</f>
        <v>0</v>
      </c>
      <c r="S95" s="49"/>
      <c r="T95" s="127"/>
      <c r="U95" s="127"/>
      <c r="V95" s="127"/>
      <c r="W95" s="638" t="s">
        <v>61</v>
      </c>
      <c r="X95" s="127"/>
      <c r="Y95" s="127"/>
      <c r="Z95" s="127"/>
      <c r="AA95" s="127"/>
      <c r="AB95" s="127"/>
      <c r="AC95" s="146" t="str">
        <f>IF(OR(S89="✔",S92="✔"),"","✔")</f>
        <v>✔</v>
      </c>
      <c r="AD95" s="146" t="str">
        <f>IF(S87="✔","","✔")</f>
        <v>✔</v>
      </c>
      <c r="AE95" s="903"/>
      <c r="AF95" s="1176"/>
      <c r="AG95" s="941"/>
      <c r="AH95" s="924"/>
      <c r="AI95" s="924"/>
      <c r="AJ95" s="924"/>
      <c r="AK95" s="924"/>
      <c r="AL95" s="924"/>
      <c r="AM95" s="924"/>
      <c r="AN95" s="924"/>
      <c r="AO95" s="924"/>
      <c r="AP95" s="924"/>
      <c r="AQ95" s="925"/>
      <c r="AR95" s="127"/>
      <c r="AS95" s="127"/>
      <c r="AT95" s="127"/>
      <c r="AU95" s="128"/>
      <c r="AV95" s="128"/>
      <c r="AW95" s="128"/>
      <c r="AX95" s="128"/>
      <c r="AY95" s="128"/>
      <c r="AZ95" s="139"/>
      <c r="BA95" s="127"/>
      <c r="BB95" s="49"/>
      <c r="BC95" s="20"/>
      <c r="BF95" s="541" t="str">
        <f>AU87</f>
        <v/>
      </c>
      <c r="BG95" s="541"/>
      <c r="BH95" s="541">
        <f t="shared" ref="BH95" si="10">IF(BF95="✔",1,0)</f>
        <v>0</v>
      </c>
      <c r="BI95" s="541"/>
      <c r="BJ95" s="837" t="s">
        <v>224</v>
      </c>
      <c r="BK95" s="541"/>
      <c r="BL95" s="540" t="str">
        <f>AW87</f>
        <v>廃止（返還不要）</v>
      </c>
      <c r="BM95" s="540"/>
      <c r="BN95" s="540"/>
      <c r="BO95" s="540"/>
      <c r="BP95" s="540"/>
      <c r="BQ95" s="836" t="str">
        <f>"①スカラＡＣで"&amp;AP37&amp;"始期「廃止（返還不要）」処理　②この異動願を学校の定めた方法で保管してください。"</f>
        <v>①スカラＡＣで　  　年　  　 月始期「廃止（返還不要）」処理　②この異動願を学校の定めた方法で保管してください。</v>
      </c>
      <c r="BR95" s="608"/>
      <c r="BS95" s="608"/>
      <c r="BT95" s="608"/>
      <c r="BU95" s="608"/>
      <c r="BV95" s="608"/>
      <c r="BW95" s="608"/>
      <c r="BX95" s="608"/>
      <c r="BY95" s="608"/>
      <c r="BZ95" s="608"/>
      <c r="CA95" s="608"/>
      <c r="CB95" s="608"/>
      <c r="CC95" s="608"/>
      <c r="CD95" s="608"/>
      <c r="CE95" s="608"/>
      <c r="CF95" s="608"/>
      <c r="CG95" s="608"/>
      <c r="CH95" s="608"/>
    </row>
    <row r="96" spans="1:86" s="45" customFormat="1" ht="14.45" customHeight="1" x14ac:dyDescent="0.15">
      <c r="A96" s="37"/>
      <c r="B96" s="553"/>
      <c r="C96" s="1190"/>
      <c r="D96" s="936"/>
      <c r="E96" s="936"/>
      <c r="F96" s="896"/>
      <c r="G96" s="896"/>
      <c r="H96" s="896"/>
      <c r="I96" s="896"/>
      <c r="J96" s="896"/>
      <c r="K96" s="896"/>
      <c r="L96" s="896"/>
      <c r="M96" s="896"/>
      <c r="N96" s="896"/>
      <c r="O96" s="898"/>
      <c r="P96" s="51"/>
      <c r="Q96" s="2"/>
      <c r="R96" s="625"/>
      <c r="S96" s="51"/>
      <c r="T96" s="91"/>
      <c r="U96" s="91"/>
      <c r="V96" s="91"/>
      <c r="W96" s="638"/>
      <c r="X96" s="121"/>
      <c r="Y96" s="121"/>
      <c r="Z96" s="121"/>
      <c r="AA96" s="121"/>
      <c r="AB96" s="121"/>
      <c r="AC96" s="121"/>
      <c r="AD96" s="121"/>
      <c r="AE96" s="128"/>
      <c r="AF96" s="128"/>
      <c r="AG96" s="128"/>
      <c r="AH96" s="128"/>
      <c r="AI96" s="128"/>
      <c r="AJ96" s="128"/>
      <c r="AK96" s="128"/>
      <c r="AL96" s="587" t="s">
        <v>243</v>
      </c>
      <c r="AM96" s="584" t="s">
        <v>63</v>
      </c>
      <c r="AN96" s="128"/>
      <c r="AO96" s="128"/>
      <c r="AP96" s="128"/>
      <c r="AQ96" s="128"/>
      <c r="AR96" s="128"/>
      <c r="AS96" s="128"/>
      <c r="AT96" s="128"/>
      <c r="AU96" s="128"/>
      <c r="AV96" s="124"/>
      <c r="AW96" s="124"/>
      <c r="AX96" s="124"/>
      <c r="AY96" s="124"/>
      <c r="AZ96" s="139"/>
      <c r="BA96" s="128"/>
      <c r="BB96" s="51"/>
      <c r="BC96" s="20"/>
      <c r="BF96" s="541"/>
      <c r="BG96" s="541"/>
      <c r="BH96" s="541"/>
      <c r="BI96" s="541"/>
      <c r="BJ96" s="541"/>
      <c r="BK96" s="541"/>
      <c r="BL96" s="540"/>
      <c r="BM96" s="540"/>
      <c r="BN96" s="540"/>
      <c r="BO96" s="540"/>
      <c r="BP96" s="540"/>
      <c r="BQ96" s="608"/>
      <c r="BR96" s="608"/>
      <c r="BS96" s="608"/>
      <c r="BT96" s="608"/>
      <c r="BU96" s="608"/>
      <c r="BV96" s="608"/>
      <c r="BW96" s="608"/>
      <c r="BX96" s="608"/>
      <c r="BY96" s="608"/>
      <c r="BZ96" s="608"/>
      <c r="CA96" s="608"/>
      <c r="CB96" s="608"/>
      <c r="CC96" s="608"/>
      <c r="CD96" s="608"/>
      <c r="CE96" s="608"/>
      <c r="CF96" s="608"/>
      <c r="CG96" s="608"/>
      <c r="CH96" s="608"/>
    </row>
    <row r="97" spans="1:109" s="45" customFormat="1" ht="14.45" customHeight="1" x14ac:dyDescent="0.15">
      <c r="A97" s="37"/>
      <c r="B97" s="553"/>
      <c r="C97" s="1190"/>
      <c r="D97" s="936"/>
      <c r="E97" s="936"/>
      <c r="F97" s="896"/>
      <c r="G97" s="896"/>
      <c r="H97" s="896"/>
      <c r="I97" s="896"/>
      <c r="J97" s="896"/>
      <c r="K97" s="896"/>
      <c r="L97" s="896"/>
      <c r="M97" s="896"/>
      <c r="N97" s="896"/>
      <c r="O97" s="898"/>
      <c r="P97" s="51"/>
      <c r="Q97" s="2"/>
      <c r="R97" s="2"/>
      <c r="S97" s="34"/>
      <c r="T97" s="91"/>
      <c r="U97" s="91"/>
      <c r="V97" s="91"/>
      <c r="W97" s="638"/>
      <c r="X97" s="121"/>
      <c r="Y97" s="121"/>
      <c r="Z97" s="121"/>
      <c r="AA97" s="121"/>
      <c r="AB97" s="121"/>
      <c r="AC97" s="121"/>
      <c r="AD97" s="121"/>
      <c r="AE97" s="128"/>
      <c r="AF97" s="128"/>
      <c r="AG97" s="128"/>
      <c r="AH97" s="128"/>
      <c r="AI97" s="128"/>
      <c r="AJ97" s="128"/>
      <c r="AK97" s="128"/>
      <c r="AL97" s="588"/>
      <c r="AM97" s="585"/>
      <c r="AN97" s="128"/>
      <c r="AO97" s="128"/>
      <c r="AP97" s="128"/>
      <c r="AQ97" s="128"/>
      <c r="AR97" s="128"/>
      <c r="AS97" s="128"/>
      <c r="AT97" s="128"/>
      <c r="AU97" s="128"/>
      <c r="AV97" s="124"/>
      <c r="AW97" s="124"/>
      <c r="AX97" s="124"/>
      <c r="AY97" s="124"/>
      <c r="AZ97" s="140"/>
      <c r="BA97" s="128"/>
      <c r="BB97" s="51"/>
      <c r="BC97" s="20"/>
      <c r="BF97" s="541"/>
      <c r="BG97" s="541"/>
      <c r="BH97" s="541"/>
      <c r="BI97" s="541"/>
      <c r="BJ97" s="541"/>
      <c r="BK97" s="541"/>
      <c r="BL97" s="540"/>
      <c r="BM97" s="540"/>
      <c r="BN97" s="540"/>
      <c r="BO97" s="540"/>
      <c r="BP97" s="540"/>
      <c r="BQ97" s="608"/>
      <c r="BR97" s="608"/>
      <c r="BS97" s="608"/>
      <c r="BT97" s="608"/>
      <c r="BU97" s="608"/>
      <c r="BV97" s="608"/>
      <c r="BW97" s="608"/>
      <c r="BX97" s="608"/>
      <c r="BY97" s="608"/>
      <c r="BZ97" s="608"/>
      <c r="CA97" s="608"/>
      <c r="CB97" s="608"/>
      <c r="CC97" s="608"/>
      <c r="CD97" s="608"/>
      <c r="CE97" s="608"/>
      <c r="CF97" s="608"/>
      <c r="CG97" s="608"/>
      <c r="CH97" s="608"/>
    </row>
    <row r="98" spans="1:109" s="45" customFormat="1" ht="14.45" customHeight="1" thickBot="1" x14ac:dyDescent="0.2">
      <c r="A98" s="84">
        <f>A86+A90+A94</f>
        <v>0</v>
      </c>
      <c r="B98" s="553"/>
      <c r="C98" s="1191"/>
      <c r="D98" s="937"/>
      <c r="E98" s="937"/>
      <c r="F98" s="938"/>
      <c r="G98" s="938"/>
      <c r="H98" s="938"/>
      <c r="I98" s="938"/>
      <c r="J98" s="938"/>
      <c r="K98" s="938"/>
      <c r="L98" s="938"/>
      <c r="M98" s="938"/>
      <c r="N98" s="938"/>
      <c r="O98" s="899"/>
      <c r="P98" s="102" t="s">
        <v>103</v>
      </c>
      <c r="Q98" s="37" t="s">
        <v>104</v>
      </c>
      <c r="R98" s="2"/>
      <c r="S98" s="34"/>
      <c r="T98" s="91"/>
      <c r="U98" s="91"/>
      <c r="V98" s="91"/>
      <c r="W98" s="638"/>
      <c r="X98" s="121"/>
      <c r="Y98" s="121"/>
      <c r="Z98" s="121"/>
      <c r="AA98" s="121"/>
      <c r="AB98" s="121"/>
      <c r="AC98" s="121"/>
      <c r="AD98" s="121"/>
      <c r="AE98" s="128"/>
      <c r="AF98" s="128"/>
      <c r="AG98" s="128"/>
      <c r="AH98" s="128"/>
      <c r="AI98" s="128"/>
      <c r="AJ98" s="128"/>
      <c r="AK98" s="128"/>
      <c r="AL98" s="588"/>
      <c r="AM98" s="585"/>
      <c r="AN98" s="128"/>
      <c r="AO98" s="128"/>
      <c r="AP98" s="128"/>
      <c r="AQ98" s="128"/>
      <c r="AR98" s="128"/>
      <c r="AS98" s="128"/>
      <c r="AT98" s="128"/>
      <c r="AU98" s="128"/>
      <c r="AV98" s="124"/>
      <c r="AW98" s="124"/>
      <c r="AX98" s="124"/>
      <c r="AY98" s="124"/>
      <c r="AZ98" s="140"/>
      <c r="BA98" s="128"/>
      <c r="BB98" s="51"/>
      <c r="BC98" s="20"/>
      <c r="BF98" s="541"/>
      <c r="BG98" s="541"/>
      <c r="BH98" s="541"/>
      <c r="BI98" s="541"/>
      <c r="BJ98" s="541"/>
      <c r="BK98" s="541"/>
      <c r="BL98" s="540"/>
      <c r="BM98" s="540"/>
      <c r="BN98" s="540"/>
      <c r="BO98" s="540"/>
      <c r="BP98" s="540"/>
      <c r="BQ98" s="608"/>
      <c r="BR98" s="608"/>
      <c r="BS98" s="608"/>
      <c r="BT98" s="608"/>
      <c r="BU98" s="608"/>
      <c r="BV98" s="608"/>
      <c r="BW98" s="608"/>
      <c r="BX98" s="608"/>
      <c r="BY98" s="608"/>
      <c r="BZ98" s="608"/>
      <c r="CA98" s="608"/>
      <c r="CB98" s="608"/>
      <c r="CC98" s="608"/>
      <c r="CD98" s="608"/>
      <c r="CE98" s="608"/>
      <c r="CF98" s="608"/>
      <c r="CG98" s="608"/>
      <c r="CH98" s="608"/>
    </row>
    <row r="99" spans="1:109" s="45" customFormat="1" ht="14.45" customHeight="1" thickTop="1" thickBot="1" x14ac:dyDescent="0.2">
      <c r="A99" s="84"/>
      <c r="B99" s="625">
        <f>B87+B91+B95</f>
        <v>0</v>
      </c>
      <c r="C99" s="623" t="str">
        <f>IF(OR(AW152&lt;&gt;0,'③適格認定（学校入力用）'!B55=""),"",'③適格認定（学校入力用）'!B55)</f>
        <v/>
      </c>
      <c r="D99" s="887" t="s">
        <v>68</v>
      </c>
      <c r="E99" s="888"/>
      <c r="F99" s="888"/>
      <c r="G99" s="888"/>
      <c r="H99" s="888"/>
      <c r="I99" s="888"/>
      <c r="J99" s="888"/>
      <c r="K99" s="888"/>
      <c r="L99" s="888"/>
      <c r="M99" s="888"/>
      <c r="N99" s="888"/>
      <c r="O99" s="889"/>
      <c r="P99" s="107" t="str">
        <f>IF(OR(C87="✔",C91="✔",C95="✔"),"","✔")</f>
        <v>✔</v>
      </c>
      <c r="Q99" s="107" t="str">
        <f>IF(C99="✔","","✔")</f>
        <v>✔</v>
      </c>
      <c r="R99" s="2"/>
      <c r="S99" s="2"/>
      <c r="T99" s="126"/>
      <c r="U99" s="126"/>
      <c r="V99" s="126"/>
      <c r="W99" s="638"/>
      <c r="X99" s="121"/>
      <c r="Y99" s="121"/>
      <c r="Z99" s="121"/>
      <c r="AA99" s="121"/>
      <c r="AB99" s="121"/>
      <c r="AC99" s="121"/>
      <c r="AD99" s="121"/>
      <c r="AE99" s="13"/>
      <c r="AF99" s="128"/>
      <c r="AG99" s="128"/>
      <c r="AH99" s="128"/>
      <c r="AI99" s="128"/>
      <c r="AJ99" s="128"/>
      <c r="AK99" s="128"/>
      <c r="AL99" s="589"/>
      <c r="AM99" s="586"/>
      <c r="AN99" s="128"/>
      <c r="AO99" s="128"/>
      <c r="AP99" s="128"/>
      <c r="AQ99" s="128"/>
      <c r="AR99" s="128"/>
      <c r="AS99" s="128"/>
      <c r="AT99" s="128"/>
      <c r="AU99" s="128"/>
      <c r="AV99" s="128"/>
      <c r="AW99" s="128"/>
      <c r="AX99" s="838" t="s">
        <v>89</v>
      </c>
      <c r="AY99" s="838"/>
      <c r="AZ99" s="838"/>
      <c r="BA99" s="838"/>
      <c r="BB99" s="51"/>
      <c r="BC99" s="20"/>
      <c r="BF99" s="541"/>
      <c r="BG99" s="541"/>
      <c r="BH99" s="564"/>
      <c r="BI99" s="564"/>
      <c r="BJ99" s="541"/>
      <c r="BK99" s="541"/>
      <c r="BL99" s="540"/>
      <c r="BM99" s="540"/>
      <c r="BN99" s="540"/>
      <c r="BO99" s="540"/>
      <c r="BP99" s="540"/>
      <c r="BQ99" s="608"/>
      <c r="BR99" s="608"/>
      <c r="BS99" s="608"/>
      <c r="BT99" s="608"/>
      <c r="BU99" s="608"/>
      <c r="BV99" s="608"/>
      <c r="BW99" s="608"/>
      <c r="BX99" s="608"/>
      <c r="BY99" s="608"/>
      <c r="BZ99" s="608"/>
      <c r="CA99" s="608"/>
      <c r="CB99" s="608"/>
      <c r="CC99" s="608"/>
      <c r="CD99" s="608"/>
      <c r="CE99" s="608"/>
      <c r="CF99" s="608"/>
      <c r="CG99" s="608"/>
      <c r="CH99" s="608"/>
    </row>
    <row r="100" spans="1:109" s="45" customFormat="1" ht="14.45" customHeight="1" x14ac:dyDescent="0.15">
      <c r="A100" s="100"/>
      <c r="B100" s="625"/>
      <c r="C100" s="624"/>
      <c r="D100" s="890"/>
      <c r="E100" s="891"/>
      <c r="F100" s="891"/>
      <c r="G100" s="891"/>
      <c r="H100" s="891"/>
      <c r="I100" s="891"/>
      <c r="J100" s="891"/>
      <c r="K100" s="891"/>
      <c r="L100" s="891"/>
      <c r="M100" s="891"/>
      <c r="N100" s="891"/>
      <c r="O100" s="892"/>
      <c r="P100" s="104"/>
      <c r="Q100" s="51"/>
      <c r="R100" s="51"/>
      <c r="S100" s="51"/>
      <c r="T100" s="128"/>
      <c r="U100" s="128"/>
      <c r="V100" s="127"/>
      <c r="W100" s="638"/>
      <c r="X100" s="128"/>
      <c r="Y100" s="128"/>
      <c r="Z100" s="128"/>
      <c r="AA100" s="128"/>
      <c r="AB100" s="128"/>
      <c r="AC100" s="128"/>
      <c r="AD100" s="128"/>
      <c r="AE100" s="13"/>
      <c r="AF100" s="1202" t="str">
        <f>IF(OR(AW152&lt;&gt;0,'③適格認定（学校入力用）'!AE56=""),"",'③適格認定（学校入力用）'!AE56)</f>
        <v/>
      </c>
      <c r="AG100" s="962" t="s">
        <v>121</v>
      </c>
      <c r="AH100" s="963"/>
      <c r="AI100" s="963"/>
      <c r="AJ100" s="963"/>
      <c r="AK100" s="963"/>
      <c r="AL100" s="963"/>
      <c r="AM100" s="963"/>
      <c r="AN100" s="963"/>
      <c r="AO100" s="963"/>
      <c r="AP100" s="963"/>
      <c r="AQ100" s="1188"/>
      <c r="AR100" s="128"/>
      <c r="AS100" s="128"/>
      <c r="AT100" s="128"/>
      <c r="AU100" s="839" t="str">
        <f>IF(OR(AW152&lt;&gt;0,'③適格認定（学校入力用）'!AS56=""),"",'③適格認定（学校入力用）'!AS56)</f>
        <v/>
      </c>
      <c r="AV100" s="840"/>
      <c r="AW100" s="565" t="s">
        <v>26</v>
      </c>
      <c r="AX100" s="566"/>
      <c r="AY100" s="566"/>
      <c r="AZ100" s="566"/>
      <c r="BA100" s="567"/>
      <c r="BB100" s="51"/>
      <c r="BC100" s="20"/>
      <c r="BF100" s="837" t="s">
        <v>111</v>
      </c>
      <c r="BG100" s="541"/>
      <c r="BH100" s="541">
        <f>SUM(BH60:BI99)</f>
        <v>0</v>
      </c>
      <c r="BI100" s="541"/>
    </row>
    <row r="101" spans="1:109" s="45" customFormat="1" ht="14.45" customHeight="1" thickBot="1" x14ac:dyDescent="0.2">
      <c r="A101" s="100"/>
      <c r="B101" s="100"/>
      <c r="C101" s="51"/>
      <c r="D101" s="51"/>
      <c r="E101" s="595" t="s">
        <v>62</v>
      </c>
      <c r="F101" s="598" t="s">
        <v>63</v>
      </c>
      <c r="H101" s="51"/>
      <c r="I101" s="51"/>
      <c r="J101" s="51"/>
      <c r="K101" s="51"/>
      <c r="L101" s="51"/>
      <c r="M101" s="51"/>
      <c r="N101" s="51"/>
      <c r="O101" s="49"/>
      <c r="P101" s="49"/>
      <c r="Q101" s="51"/>
      <c r="R101" s="51"/>
      <c r="S101" s="51"/>
      <c r="T101" s="128"/>
      <c r="U101" s="128"/>
      <c r="V101" s="127"/>
      <c r="W101" s="638"/>
      <c r="X101" s="128"/>
      <c r="Y101" s="128"/>
      <c r="Z101" s="128"/>
      <c r="AA101" s="128"/>
      <c r="AB101" s="128"/>
      <c r="AC101" s="128"/>
      <c r="AD101" s="128"/>
      <c r="AE101" s="13"/>
      <c r="AF101" s="1203"/>
      <c r="AG101" s="887"/>
      <c r="AH101" s="888"/>
      <c r="AI101" s="888"/>
      <c r="AJ101" s="888"/>
      <c r="AK101" s="888"/>
      <c r="AL101" s="888"/>
      <c r="AM101" s="888"/>
      <c r="AN101" s="888"/>
      <c r="AO101" s="888"/>
      <c r="AP101" s="888"/>
      <c r="AQ101" s="889"/>
      <c r="AR101" s="582" t="s">
        <v>63</v>
      </c>
      <c r="AS101" s="582"/>
      <c r="AT101" s="583"/>
      <c r="AU101" s="841"/>
      <c r="AV101" s="842"/>
      <c r="AW101" s="568"/>
      <c r="AX101" s="569"/>
      <c r="AY101" s="569"/>
      <c r="AZ101" s="569"/>
      <c r="BA101" s="570"/>
      <c r="BB101" s="51"/>
      <c r="BC101" s="20"/>
      <c r="BF101" s="541"/>
      <c r="BG101" s="541"/>
      <c r="BH101" s="541"/>
      <c r="BI101" s="541"/>
    </row>
    <row r="102" spans="1:109" s="45" customFormat="1" ht="14.45" customHeight="1" thickTop="1" x14ac:dyDescent="0.15">
      <c r="A102" s="66"/>
      <c r="B102" s="66"/>
      <c r="C102" s="51"/>
      <c r="D102" s="51"/>
      <c r="E102" s="596"/>
      <c r="F102" s="599"/>
      <c r="H102" s="51"/>
      <c r="I102" s="51"/>
      <c r="J102" s="51"/>
      <c r="K102" s="51"/>
      <c r="N102" s="51"/>
      <c r="O102" s="34"/>
      <c r="P102" s="34"/>
      <c r="Q102" s="51"/>
      <c r="R102" s="51"/>
      <c r="S102" s="51"/>
      <c r="T102" s="128"/>
      <c r="U102" s="128"/>
      <c r="V102" s="127"/>
      <c r="W102" s="638"/>
      <c r="X102" s="128"/>
      <c r="Y102" s="128"/>
      <c r="Z102" s="128"/>
      <c r="AA102" s="128"/>
      <c r="AB102" s="128"/>
      <c r="AC102" s="128"/>
      <c r="AD102" s="128"/>
      <c r="AE102" s="128"/>
      <c r="AF102" s="1203"/>
      <c r="AG102" s="887"/>
      <c r="AH102" s="888"/>
      <c r="AI102" s="888"/>
      <c r="AJ102" s="888"/>
      <c r="AK102" s="888"/>
      <c r="AL102" s="888"/>
      <c r="AM102" s="888"/>
      <c r="AN102" s="888"/>
      <c r="AO102" s="888"/>
      <c r="AP102" s="888"/>
      <c r="AQ102" s="889"/>
      <c r="AR102" s="835" t="s">
        <v>76</v>
      </c>
      <c r="AS102" s="835"/>
      <c r="AT102" s="580"/>
      <c r="AU102" s="841"/>
      <c r="AV102" s="842"/>
      <c r="AW102" s="568"/>
      <c r="AX102" s="569"/>
      <c r="AY102" s="569"/>
      <c r="AZ102" s="569"/>
      <c r="BA102" s="570"/>
      <c r="BB102" s="51"/>
      <c r="BC102" s="52"/>
      <c r="BF102" s="541"/>
      <c r="BG102" s="541"/>
      <c r="BH102" s="541"/>
      <c r="BI102" s="541"/>
    </row>
    <row r="103" spans="1:109" s="3" customFormat="1" ht="14.45" customHeight="1" thickBot="1" x14ac:dyDescent="0.2">
      <c r="A103" s="66"/>
      <c r="B103" s="66"/>
      <c r="C103" s="51"/>
      <c r="D103" s="49"/>
      <c r="E103" s="597"/>
      <c r="F103" s="599"/>
      <c r="H103" s="625" t="s">
        <v>87</v>
      </c>
      <c r="I103" s="625"/>
      <c r="J103" s="625"/>
      <c r="K103" s="51"/>
      <c r="N103" s="49"/>
      <c r="O103" s="34"/>
      <c r="P103" s="34"/>
      <c r="Q103" s="51"/>
      <c r="R103" s="51"/>
      <c r="S103" s="49"/>
      <c r="T103" s="128"/>
      <c r="U103" s="128"/>
      <c r="V103" s="127"/>
      <c r="W103" s="638"/>
      <c r="X103" s="838" t="s">
        <v>88</v>
      </c>
      <c r="Y103" s="838"/>
      <c r="Z103" s="838"/>
      <c r="AA103" s="128"/>
      <c r="AB103" s="128"/>
      <c r="AC103" s="128"/>
      <c r="AD103" s="128"/>
      <c r="AE103" s="128"/>
      <c r="AF103" s="1204"/>
      <c r="AG103" s="890"/>
      <c r="AH103" s="891"/>
      <c r="AI103" s="891"/>
      <c r="AJ103" s="891"/>
      <c r="AK103" s="891"/>
      <c r="AL103" s="891"/>
      <c r="AM103" s="891"/>
      <c r="AN103" s="891"/>
      <c r="AO103" s="891"/>
      <c r="AP103" s="891"/>
      <c r="AQ103" s="892"/>
      <c r="AR103" s="141"/>
      <c r="AS103" s="127"/>
      <c r="AT103" s="142"/>
      <c r="AU103" s="843"/>
      <c r="AV103" s="844"/>
      <c r="AW103" s="571"/>
      <c r="AX103" s="572"/>
      <c r="AY103" s="572"/>
      <c r="AZ103" s="572"/>
      <c r="BA103" s="573"/>
      <c r="BB103" s="51"/>
      <c r="BC103" s="52"/>
      <c r="BF103" s="541"/>
      <c r="BG103" s="541"/>
      <c r="BH103" s="541"/>
      <c r="BI103" s="541"/>
    </row>
    <row r="104" spans="1:109" s="25" customFormat="1" ht="14.45" customHeight="1" x14ac:dyDescent="0.15">
      <c r="A104" s="66"/>
      <c r="B104" s="66"/>
      <c r="C104" s="51"/>
      <c r="D104" s="883" t="str">
        <f>IF(OR(AW152&lt;&gt;0,'③適格認定（学校入力用）'!C60=""),"",'③適格認定（学校入力用）'!C60)</f>
        <v/>
      </c>
      <c r="E104" s="884"/>
      <c r="F104" s="576" t="s">
        <v>54</v>
      </c>
      <c r="G104" s="729"/>
      <c r="H104" s="729"/>
      <c r="I104" s="729"/>
      <c r="J104" s="730"/>
      <c r="K104" s="51"/>
      <c r="N104" s="49"/>
      <c r="O104" s="34"/>
      <c r="P104" s="34"/>
      <c r="Q104" s="51"/>
      <c r="R104" s="51"/>
      <c r="S104" s="34"/>
      <c r="T104" s="885" t="str">
        <f>IF(OR(AW152&lt;&gt;0,'③適格認定（学校入力用）'!S60=""),"",'③適格認定（学校入力用）'!S60)</f>
        <v/>
      </c>
      <c r="U104" s="886"/>
      <c r="V104" s="576" t="s">
        <v>91</v>
      </c>
      <c r="W104" s="729"/>
      <c r="X104" s="729"/>
      <c r="Y104" s="729"/>
      <c r="Z104" s="730"/>
      <c r="AA104" s="128"/>
      <c r="AB104" s="128"/>
      <c r="AC104" s="121"/>
      <c r="AD104" s="121"/>
      <c r="AE104" s="128"/>
      <c r="AF104" s="1205" t="str">
        <f>IF(OR(AW152&lt;&gt;0,'③適格認定（学校入力用）'!AE60=""),"",'③適格認定（学校入力用）'!AE60)</f>
        <v/>
      </c>
      <c r="AG104" s="962" t="s">
        <v>122</v>
      </c>
      <c r="AH104" s="963"/>
      <c r="AI104" s="963"/>
      <c r="AJ104" s="963"/>
      <c r="AK104" s="963"/>
      <c r="AL104" s="963"/>
      <c r="AM104" s="963"/>
      <c r="AN104" s="963"/>
      <c r="AO104" s="963"/>
      <c r="AP104" s="963"/>
      <c r="AQ104" s="1188"/>
      <c r="AR104" s="141"/>
      <c r="AS104" s="127"/>
      <c r="AT104" s="142"/>
      <c r="AU104" s="839" t="str">
        <f>IF(OR(AW152&lt;&gt;0,'③適格認定（学校入力用）'!AS60=""),"",'③適格認定（学校入力用）'!AS60)</f>
        <v/>
      </c>
      <c r="AV104" s="840"/>
      <c r="AW104" s="565" t="s">
        <v>24</v>
      </c>
      <c r="AX104" s="566"/>
      <c r="AY104" s="566"/>
      <c r="AZ104" s="566"/>
      <c r="BA104" s="567"/>
      <c r="BB104" s="51"/>
      <c r="BC104" s="2"/>
      <c r="BF104" s="541"/>
      <c r="BG104" s="541"/>
      <c r="BH104" s="541"/>
      <c r="BI104" s="541"/>
    </row>
    <row r="105" spans="1:109" s="25" customFormat="1" ht="14.45" customHeight="1" thickBot="1" x14ac:dyDescent="0.2">
      <c r="A105" s="66"/>
      <c r="B105" s="66"/>
      <c r="C105" s="3"/>
      <c r="D105" s="883"/>
      <c r="E105" s="884"/>
      <c r="F105" s="731"/>
      <c r="G105" s="732"/>
      <c r="H105" s="732"/>
      <c r="I105" s="732"/>
      <c r="J105" s="733"/>
      <c r="K105" s="51"/>
      <c r="L105" s="3"/>
      <c r="M105" s="49"/>
      <c r="N105" s="49"/>
      <c r="O105" s="34"/>
      <c r="P105" s="34"/>
      <c r="Q105" s="51"/>
      <c r="R105" s="51"/>
      <c r="S105" s="34"/>
      <c r="T105" s="885"/>
      <c r="U105" s="886"/>
      <c r="V105" s="731"/>
      <c r="W105" s="732"/>
      <c r="X105" s="732"/>
      <c r="Y105" s="732"/>
      <c r="Z105" s="733"/>
      <c r="AA105" s="128"/>
      <c r="AB105" s="128"/>
      <c r="AC105" s="121"/>
      <c r="AD105" s="121"/>
      <c r="AE105" s="128"/>
      <c r="AF105" s="737"/>
      <c r="AG105" s="887"/>
      <c r="AH105" s="888"/>
      <c r="AI105" s="888"/>
      <c r="AJ105" s="888"/>
      <c r="AK105" s="888"/>
      <c r="AL105" s="888"/>
      <c r="AM105" s="888"/>
      <c r="AN105" s="888"/>
      <c r="AO105" s="888"/>
      <c r="AP105" s="888"/>
      <c r="AQ105" s="889"/>
      <c r="AR105" s="582" t="s">
        <v>63</v>
      </c>
      <c r="AS105" s="582"/>
      <c r="AT105" s="583"/>
      <c r="AU105" s="841"/>
      <c r="AV105" s="842"/>
      <c r="AW105" s="568"/>
      <c r="AX105" s="569"/>
      <c r="AY105" s="569"/>
      <c r="AZ105" s="569"/>
      <c r="BA105" s="570"/>
      <c r="BB105" s="51"/>
      <c r="BC105" s="2"/>
    </row>
    <row r="106" spans="1:109" s="25" customFormat="1" ht="14.45" customHeight="1" thickTop="1" x14ac:dyDescent="0.15">
      <c r="A106" s="66"/>
      <c r="B106" s="66"/>
      <c r="C106" s="49"/>
      <c r="D106" s="883"/>
      <c r="E106" s="884"/>
      <c r="F106" s="731"/>
      <c r="G106" s="732"/>
      <c r="H106" s="732"/>
      <c r="I106" s="732"/>
      <c r="J106" s="733"/>
      <c r="K106" s="51"/>
      <c r="L106" s="49"/>
      <c r="M106" s="51"/>
      <c r="N106" s="51"/>
      <c r="O106" s="51"/>
      <c r="P106" s="51"/>
      <c r="Q106" s="51"/>
      <c r="R106" s="51"/>
      <c r="S106" s="34"/>
      <c r="T106" s="885"/>
      <c r="U106" s="886"/>
      <c r="V106" s="731"/>
      <c r="W106" s="732"/>
      <c r="X106" s="732"/>
      <c r="Y106" s="732"/>
      <c r="Z106" s="733"/>
      <c r="AA106" s="128"/>
      <c r="AB106" s="128"/>
      <c r="AC106" s="121"/>
      <c r="AD106" s="121"/>
      <c r="AE106" s="128"/>
      <c r="AF106" s="737"/>
      <c r="AG106" s="887"/>
      <c r="AH106" s="888"/>
      <c r="AI106" s="888"/>
      <c r="AJ106" s="888"/>
      <c r="AK106" s="888"/>
      <c r="AL106" s="888"/>
      <c r="AM106" s="888"/>
      <c r="AN106" s="888"/>
      <c r="AO106" s="888"/>
      <c r="AP106" s="888"/>
      <c r="AQ106" s="889"/>
      <c r="AR106" s="835" t="s">
        <v>76</v>
      </c>
      <c r="AS106" s="835"/>
      <c r="AT106" s="580"/>
      <c r="AU106" s="841"/>
      <c r="AV106" s="842"/>
      <c r="AW106" s="568"/>
      <c r="AX106" s="569"/>
      <c r="AY106" s="569"/>
      <c r="AZ106" s="569"/>
      <c r="BA106" s="570"/>
      <c r="BB106" s="51"/>
      <c r="BC106" s="2"/>
    </row>
    <row r="107" spans="1:109" s="25" customFormat="1" ht="14.45" customHeight="1" thickBot="1" x14ac:dyDescent="0.2">
      <c r="A107" s="1"/>
      <c r="B107" s="66"/>
      <c r="C107" s="3"/>
      <c r="D107" s="883"/>
      <c r="E107" s="884"/>
      <c r="F107" s="734"/>
      <c r="G107" s="735"/>
      <c r="H107" s="735"/>
      <c r="I107" s="735"/>
      <c r="J107" s="736"/>
      <c r="K107" s="3"/>
      <c r="L107" s="4"/>
      <c r="M107" s="34"/>
      <c r="N107" s="34"/>
      <c r="O107" s="3"/>
      <c r="P107" s="3"/>
      <c r="Q107" s="3"/>
      <c r="R107" s="3"/>
      <c r="S107" s="34"/>
      <c r="T107" s="885"/>
      <c r="U107" s="886"/>
      <c r="V107" s="734"/>
      <c r="W107" s="735"/>
      <c r="X107" s="735"/>
      <c r="Y107" s="735"/>
      <c r="Z107" s="736"/>
      <c r="AA107" s="121"/>
      <c r="AB107" s="121"/>
      <c r="AC107" s="121"/>
      <c r="AD107" s="121"/>
      <c r="AE107" s="121"/>
      <c r="AF107" s="1176"/>
      <c r="AG107" s="890"/>
      <c r="AH107" s="891"/>
      <c r="AI107" s="891"/>
      <c r="AJ107" s="891"/>
      <c r="AK107" s="891"/>
      <c r="AL107" s="891"/>
      <c r="AM107" s="891"/>
      <c r="AN107" s="891"/>
      <c r="AO107" s="891"/>
      <c r="AP107" s="891"/>
      <c r="AQ107" s="892"/>
      <c r="AR107" s="121"/>
      <c r="AS107" s="121"/>
      <c r="AT107" s="121"/>
      <c r="AU107" s="843"/>
      <c r="AV107" s="844"/>
      <c r="AW107" s="571"/>
      <c r="AX107" s="572"/>
      <c r="AY107" s="572"/>
      <c r="AZ107" s="572"/>
      <c r="BA107" s="573"/>
      <c r="BB107" s="3"/>
      <c r="BC107" s="2"/>
    </row>
    <row r="108" spans="1:109" s="25" customFormat="1" ht="14.45" customHeight="1" x14ac:dyDescent="0.15">
      <c r="A108" s="3"/>
      <c r="B108" s="66"/>
      <c r="C108" s="3"/>
      <c r="D108" s="116"/>
      <c r="E108" s="116"/>
      <c r="F108" s="115"/>
      <c r="G108" s="106"/>
      <c r="H108" s="106"/>
      <c r="I108" s="106"/>
      <c r="J108" s="106"/>
      <c r="K108" s="3"/>
      <c r="L108" s="4"/>
      <c r="M108" s="34"/>
      <c r="N108" s="34"/>
      <c r="O108" s="3"/>
      <c r="P108" s="3"/>
      <c r="Q108" s="3"/>
      <c r="R108" s="3"/>
      <c r="S108" s="34"/>
      <c r="T108" s="46"/>
      <c r="U108" s="46"/>
      <c r="V108" s="115"/>
      <c r="W108" s="106"/>
      <c r="X108" s="106"/>
      <c r="Y108" s="106"/>
      <c r="Z108" s="106"/>
      <c r="AA108" s="3"/>
      <c r="AB108" s="3"/>
      <c r="AC108" s="3"/>
      <c r="AD108" s="3"/>
      <c r="AE108" s="3"/>
      <c r="AF108" s="46"/>
      <c r="AG108" s="46"/>
      <c r="AH108" s="73"/>
      <c r="AI108" s="105"/>
      <c r="AJ108" s="105"/>
      <c r="AK108" s="188"/>
      <c r="AL108" s="105"/>
      <c r="AM108" s="105"/>
      <c r="AN108" s="105"/>
      <c r="AO108" s="105"/>
      <c r="AP108" s="105"/>
      <c r="AQ108" s="105"/>
      <c r="AR108" s="3"/>
      <c r="AS108" s="3"/>
      <c r="AT108" s="3"/>
      <c r="AU108" s="117"/>
      <c r="AV108" s="117"/>
      <c r="AW108" s="115"/>
      <c r="AX108" s="625" t="s">
        <v>110</v>
      </c>
      <c r="AY108" s="625"/>
      <c r="AZ108" s="625"/>
      <c r="BA108" s="625"/>
      <c r="BB108" s="3"/>
      <c r="BC108" s="2"/>
    </row>
    <row r="109" spans="1:109" s="3" customFormat="1" ht="14.25" customHeight="1" x14ac:dyDescent="0.15">
      <c r="A109" s="4"/>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row>
    <row r="110" spans="1:109" s="45" customFormat="1" ht="18" customHeight="1" x14ac:dyDescent="0.15">
      <c r="A110" s="1"/>
      <c r="B110" s="821" t="s">
        <v>169</v>
      </c>
      <c r="C110" s="821"/>
      <c r="D110" s="821"/>
      <c r="E110" s="821"/>
      <c r="F110" s="821"/>
      <c r="G110" s="821"/>
      <c r="H110" s="821"/>
      <c r="I110" s="821"/>
      <c r="J110" s="821"/>
      <c r="K110" s="821"/>
      <c r="L110" s="821"/>
      <c r="M110" s="821"/>
      <c r="N110" s="821"/>
      <c r="O110" s="821"/>
      <c r="P110" s="821"/>
      <c r="Q110" s="821"/>
      <c r="R110" s="821"/>
      <c r="S110" s="821"/>
      <c r="T110" s="821"/>
      <c r="U110" s="821"/>
      <c r="V110" s="821"/>
      <c r="W110" s="821"/>
      <c r="X110" s="821"/>
      <c r="Y110" s="821"/>
      <c r="AA110" s="821" t="s">
        <v>123</v>
      </c>
      <c r="AB110" s="821"/>
      <c r="AC110" s="821"/>
      <c r="AD110" s="821"/>
      <c r="AE110" s="821"/>
      <c r="AF110" s="821"/>
      <c r="AG110" s="821"/>
      <c r="AL110" s="29"/>
      <c r="AM110" s="29"/>
      <c r="AN110" s="29"/>
      <c r="AO110" s="29"/>
      <c r="AP110" s="29"/>
      <c r="AQ110" s="29"/>
      <c r="AR110" s="29"/>
      <c r="AS110" s="29"/>
      <c r="AT110" s="29"/>
      <c r="AU110" s="29"/>
      <c r="AV110" s="29"/>
      <c r="AW110" s="29"/>
      <c r="AX110" s="29"/>
      <c r="AY110" s="29"/>
      <c r="AZ110" s="29"/>
      <c r="BA110" s="29"/>
      <c r="BB110" s="29"/>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X110" s="25"/>
      <c r="CY110" s="25"/>
      <c r="CZ110" s="25"/>
      <c r="DA110" s="25"/>
      <c r="DB110" s="25"/>
      <c r="DC110" s="25"/>
      <c r="DD110" s="25"/>
      <c r="DE110" s="25"/>
    </row>
    <row r="111" spans="1:109" s="45" customFormat="1" ht="18" customHeight="1" thickBot="1" x14ac:dyDescent="0.2">
      <c r="A111" s="1"/>
      <c r="B111" s="821"/>
      <c r="C111" s="821"/>
      <c r="D111" s="821"/>
      <c r="E111" s="821"/>
      <c r="F111" s="821"/>
      <c r="G111" s="821"/>
      <c r="H111" s="821"/>
      <c r="I111" s="821"/>
      <c r="J111" s="821"/>
      <c r="K111" s="821"/>
      <c r="L111" s="821"/>
      <c r="M111" s="821"/>
      <c r="N111" s="821"/>
      <c r="O111" s="821"/>
      <c r="P111" s="821"/>
      <c r="Q111" s="821"/>
      <c r="R111" s="821"/>
      <c r="S111" s="821"/>
      <c r="T111" s="821"/>
      <c r="U111" s="821"/>
      <c r="V111" s="821"/>
      <c r="W111" s="821"/>
      <c r="X111" s="821"/>
      <c r="Y111" s="821"/>
      <c r="AA111" s="821"/>
      <c r="AB111" s="821"/>
      <c r="AC111" s="821"/>
      <c r="AD111" s="821"/>
      <c r="AE111" s="821"/>
      <c r="AF111" s="821"/>
      <c r="AG111" s="821"/>
      <c r="AL111" s="29"/>
      <c r="AM111" s="29"/>
      <c r="AN111" s="29"/>
      <c r="AO111" s="29"/>
      <c r="AP111" s="29"/>
      <c r="AQ111" s="29"/>
      <c r="AR111" s="29"/>
      <c r="AS111" s="29"/>
      <c r="AT111" s="29"/>
      <c r="AU111" s="29"/>
      <c r="AV111" s="29"/>
      <c r="AW111" s="29"/>
      <c r="AX111" s="29"/>
      <c r="AY111" s="29"/>
      <c r="AZ111" s="29"/>
      <c r="BA111" s="29"/>
      <c r="BB111" s="29"/>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X111" s="25"/>
      <c r="CY111" s="25"/>
      <c r="CZ111" s="25"/>
      <c r="DA111" s="25"/>
      <c r="DB111" s="25"/>
      <c r="DC111" s="25"/>
      <c r="DD111" s="25"/>
      <c r="DE111" s="25"/>
    </row>
    <row r="112" spans="1:109" ht="18" customHeight="1" x14ac:dyDescent="0.15">
      <c r="B112" s="848" t="str">
        <f>IF(OR(AW152&lt;&gt;0,'②異動情報・学校情報・未振込情報（学校入力用）'!U21=""),"",'②異動情報・学校情報・未振込情報（学校入力用）'!U21)</f>
        <v/>
      </c>
      <c r="C112" s="849"/>
      <c r="D112" s="849"/>
      <c r="E112" s="849"/>
      <c r="F112" s="849"/>
      <c r="G112" s="849"/>
      <c r="H112" s="849"/>
      <c r="I112" s="849"/>
      <c r="J112" s="849"/>
      <c r="K112" s="849"/>
      <c r="L112" s="849"/>
      <c r="M112" s="849"/>
      <c r="N112" s="849"/>
      <c r="O112" s="849"/>
      <c r="P112" s="849"/>
      <c r="Q112" s="849"/>
      <c r="R112" s="849"/>
      <c r="S112" s="849"/>
      <c r="T112" s="849"/>
      <c r="U112" s="849"/>
      <c r="V112" s="849"/>
      <c r="W112" s="849"/>
      <c r="X112" s="849"/>
      <c r="Y112" s="850"/>
      <c r="Z112" s="227"/>
      <c r="AA112" s="857" t="str">
        <f>IF(OR(AW152&lt;&gt;0,AP52="",AP37=""),"",CLEAN("辞退（短縮卒業・修了）時の認定報告は"&amp;AP52&amp;"です。"&amp;VLOOKUP(BF100,BF60:CH99,12,FALSE)))</f>
        <v/>
      </c>
      <c r="AB112" s="858"/>
      <c r="AC112" s="858"/>
      <c r="AD112" s="858"/>
      <c r="AE112" s="858"/>
      <c r="AF112" s="858"/>
      <c r="AG112" s="858"/>
      <c r="AH112" s="858"/>
      <c r="AI112" s="858"/>
      <c r="AJ112" s="858"/>
      <c r="AK112" s="858"/>
      <c r="AL112" s="858"/>
      <c r="AM112" s="858"/>
      <c r="AN112" s="858"/>
      <c r="AO112" s="858"/>
      <c r="AP112" s="858"/>
      <c r="AQ112" s="858"/>
      <c r="AR112" s="858"/>
      <c r="AS112" s="858"/>
      <c r="AT112" s="858"/>
      <c r="AU112" s="858"/>
      <c r="AV112" s="858"/>
      <c r="AW112" s="858"/>
      <c r="AX112" s="858"/>
      <c r="AY112" s="858"/>
      <c r="AZ112" s="858"/>
      <c r="BA112" s="858"/>
      <c r="BB112" s="859"/>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row>
    <row r="113" spans="2:109" ht="18" customHeight="1" x14ac:dyDescent="0.15">
      <c r="B113" s="851"/>
      <c r="C113" s="852"/>
      <c r="D113" s="852"/>
      <c r="E113" s="852"/>
      <c r="F113" s="852"/>
      <c r="G113" s="852"/>
      <c r="H113" s="852"/>
      <c r="I113" s="852"/>
      <c r="J113" s="852"/>
      <c r="K113" s="852"/>
      <c r="L113" s="852"/>
      <c r="M113" s="852"/>
      <c r="N113" s="852"/>
      <c r="O113" s="852"/>
      <c r="P113" s="852"/>
      <c r="Q113" s="852"/>
      <c r="R113" s="852"/>
      <c r="S113" s="852"/>
      <c r="T113" s="852"/>
      <c r="U113" s="852"/>
      <c r="V113" s="852"/>
      <c r="W113" s="852"/>
      <c r="X113" s="852"/>
      <c r="Y113" s="853"/>
      <c r="Z113" s="227"/>
      <c r="AA113" s="860"/>
      <c r="AB113" s="861"/>
      <c r="AC113" s="861"/>
      <c r="AD113" s="861"/>
      <c r="AE113" s="861"/>
      <c r="AF113" s="861"/>
      <c r="AG113" s="861"/>
      <c r="AH113" s="861"/>
      <c r="AI113" s="861"/>
      <c r="AJ113" s="861"/>
      <c r="AK113" s="861"/>
      <c r="AL113" s="861"/>
      <c r="AM113" s="861"/>
      <c r="AN113" s="861"/>
      <c r="AO113" s="861"/>
      <c r="AP113" s="861"/>
      <c r="AQ113" s="861"/>
      <c r="AR113" s="861"/>
      <c r="AS113" s="861"/>
      <c r="AT113" s="861"/>
      <c r="AU113" s="861"/>
      <c r="AV113" s="861"/>
      <c r="AW113" s="861"/>
      <c r="AX113" s="861"/>
      <c r="AY113" s="861"/>
      <c r="AZ113" s="861"/>
      <c r="BA113" s="861"/>
      <c r="BB113" s="862"/>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row>
    <row r="114" spans="2:109" ht="18" customHeight="1" x14ac:dyDescent="0.15">
      <c r="B114" s="851"/>
      <c r="C114" s="852"/>
      <c r="D114" s="852"/>
      <c r="E114" s="852"/>
      <c r="F114" s="852"/>
      <c r="G114" s="852"/>
      <c r="H114" s="852"/>
      <c r="I114" s="852"/>
      <c r="J114" s="852"/>
      <c r="K114" s="852"/>
      <c r="L114" s="852"/>
      <c r="M114" s="852"/>
      <c r="N114" s="852"/>
      <c r="O114" s="852"/>
      <c r="P114" s="852"/>
      <c r="Q114" s="852"/>
      <c r="R114" s="852"/>
      <c r="S114" s="852"/>
      <c r="T114" s="852"/>
      <c r="U114" s="852"/>
      <c r="V114" s="852"/>
      <c r="W114" s="852"/>
      <c r="X114" s="852"/>
      <c r="Y114" s="853"/>
      <c r="Z114" s="227"/>
      <c r="AA114" s="860"/>
      <c r="AB114" s="861"/>
      <c r="AC114" s="861"/>
      <c r="AD114" s="861"/>
      <c r="AE114" s="861"/>
      <c r="AF114" s="861"/>
      <c r="AG114" s="861"/>
      <c r="AH114" s="861"/>
      <c r="AI114" s="861"/>
      <c r="AJ114" s="861"/>
      <c r="AK114" s="861"/>
      <c r="AL114" s="861"/>
      <c r="AM114" s="861"/>
      <c r="AN114" s="861"/>
      <c r="AO114" s="861"/>
      <c r="AP114" s="861"/>
      <c r="AQ114" s="861"/>
      <c r="AR114" s="861"/>
      <c r="AS114" s="861"/>
      <c r="AT114" s="861"/>
      <c r="AU114" s="861"/>
      <c r="AV114" s="861"/>
      <c r="AW114" s="861"/>
      <c r="AX114" s="861"/>
      <c r="AY114" s="861"/>
      <c r="AZ114" s="861"/>
      <c r="BA114" s="861"/>
      <c r="BB114" s="862"/>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821"/>
      <c r="CI114" s="821"/>
      <c r="CJ114" s="821"/>
      <c r="CK114" s="821"/>
      <c r="CL114" s="821"/>
      <c r="CM114" s="821"/>
      <c r="CN114" s="821"/>
      <c r="CO114" s="821"/>
      <c r="CP114" s="821"/>
      <c r="CQ114" s="821"/>
      <c r="CR114" s="821"/>
      <c r="CS114" s="821"/>
      <c r="CT114" s="821"/>
      <c r="CU114" s="821"/>
      <c r="CV114" s="821"/>
      <c r="CW114" s="821"/>
      <c r="CX114" s="821"/>
      <c r="CY114" s="821"/>
      <c r="CZ114" s="821"/>
      <c r="DA114" s="821"/>
      <c r="DB114" s="821"/>
      <c r="DC114" s="821"/>
      <c r="DD114" s="821"/>
      <c r="DE114" s="821"/>
    </row>
    <row r="115" spans="2:109" ht="18" customHeight="1" thickBot="1" x14ac:dyDescent="0.2">
      <c r="B115" s="854"/>
      <c r="C115" s="855"/>
      <c r="D115" s="855"/>
      <c r="E115" s="855"/>
      <c r="F115" s="855"/>
      <c r="G115" s="855"/>
      <c r="H115" s="855"/>
      <c r="I115" s="855"/>
      <c r="J115" s="855"/>
      <c r="K115" s="855"/>
      <c r="L115" s="855"/>
      <c r="M115" s="855"/>
      <c r="N115" s="855"/>
      <c r="O115" s="855"/>
      <c r="P115" s="855"/>
      <c r="Q115" s="855"/>
      <c r="R115" s="855"/>
      <c r="S115" s="855"/>
      <c r="T115" s="855"/>
      <c r="U115" s="855"/>
      <c r="V115" s="855"/>
      <c r="W115" s="855"/>
      <c r="X115" s="855"/>
      <c r="Y115" s="856"/>
      <c r="Z115" s="227"/>
      <c r="AA115" s="863"/>
      <c r="AB115" s="864"/>
      <c r="AC115" s="864"/>
      <c r="AD115" s="864"/>
      <c r="AE115" s="864"/>
      <c r="AF115" s="864"/>
      <c r="AG115" s="864"/>
      <c r="AH115" s="864"/>
      <c r="AI115" s="864"/>
      <c r="AJ115" s="864"/>
      <c r="AK115" s="864"/>
      <c r="AL115" s="864"/>
      <c r="AM115" s="864"/>
      <c r="AN115" s="864"/>
      <c r="AO115" s="864"/>
      <c r="AP115" s="864"/>
      <c r="AQ115" s="864"/>
      <c r="AR115" s="864"/>
      <c r="AS115" s="864"/>
      <c r="AT115" s="864"/>
      <c r="AU115" s="864"/>
      <c r="AV115" s="864"/>
      <c r="AW115" s="864"/>
      <c r="AX115" s="864"/>
      <c r="AY115" s="864"/>
      <c r="AZ115" s="864"/>
      <c r="BA115" s="864"/>
      <c r="BB115" s="865"/>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821"/>
      <c r="CI115" s="821"/>
      <c r="CJ115" s="821"/>
      <c r="CK115" s="821"/>
      <c r="CL115" s="821"/>
      <c r="CM115" s="821"/>
      <c r="CN115" s="821"/>
      <c r="CO115" s="821"/>
      <c r="CP115" s="821"/>
      <c r="CQ115" s="821"/>
      <c r="CR115" s="821"/>
      <c r="CS115" s="821"/>
      <c r="CT115" s="821"/>
      <c r="CU115" s="821"/>
      <c r="CV115" s="821"/>
      <c r="CW115" s="821"/>
      <c r="CX115" s="821"/>
      <c r="CY115" s="821"/>
      <c r="CZ115" s="821"/>
      <c r="DA115" s="821"/>
      <c r="DB115" s="821"/>
      <c r="DC115" s="821"/>
      <c r="DD115" s="821"/>
      <c r="DE115" s="821"/>
    </row>
    <row r="116" spans="2:109" ht="14.25" customHeight="1" x14ac:dyDescent="0.15">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29"/>
      <c r="BF116" s="821"/>
      <c r="BG116" s="821"/>
      <c r="BH116" s="821"/>
      <c r="BI116" s="821"/>
      <c r="BJ116" s="821"/>
      <c r="BK116" s="821"/>
      <c r="BL116" s="821"/>
      <c r="BM116" s="821"/>
      <c r="BN116" s="821"/>
      <c r="BO116" s="821"/>
      <c r="BP116" s="821"/>
      <c r="BQ116" s="821"/>
      <c r="BR116" s="821"/>
      <c r="BS116" s="821"/>
      <c r="BT116" s="821"/>
      <c r="BU116" s="821"/>
      <c r="BV116" s="821"/>
      <c r="BW116" s="821"/>
      <c r="BX116" s="821"/>
      <c r="BY116" s="821"/>
      <c r="BZ116" s="821"/>
      <c r="CA116" s="821"/>
      <c r="CB116" s="821"/>
      <c r="CC116" s="11"/>
      <c r="CD116" s="11"/>
      <c r="CE116" s="11"/>
      <c r="CF116" s="11"/>
      <c r="CG116" s="11"/>
      <c r="CH116" s="822"/>
      <c r="CI116" s="822"/>
      <c r="CJ116" s="822"/>
      <c r="CK116" s="822"/>
      <c r="CL116" s="822"/>
      <c r="CM116" s="822"/>
      <c r="CN116" s="845"/>
      <c r="CO116" s="845"/>
      <c r="CP116" s="845"/>
      <c r="CQ116" s="845"/>
      <c r="CR116" s="845"/>
      <c r="CS116" s="845"/>
      <c r="CT116" s="845"/>
      <c r="CU116" s="845"/>
      <c r="CV116" s="845"/>
      <c r="CW116" s="845"/>
      <c r="CX116" s="845"/>
      <c r="CY116" s="845"/>
      <c r="CZ116" s="845"/>
      <c r="DA116" s="845"/>
      <c r="DB116" s="845"/>
      <c r="DC116" s="845"/>
      <c r="DD116" s="845"/>
      <c r="DE116" s="845"/>
    </row>
    <row r="117" spans="2:109" ht="14.25" customHeight="1" x14ac:dyDescent="0.15">
      <c r="B117" s="821" t="s">
        <v>130</v>
      </c>
      <c r="C117" s="821"/>
      <c r="D117" s="821"/>
      <c r="E117" s="821"/>
      <c r="F117" s="821"/>
      <c r="G117" s="821"/>
      <c r="H117" s="821"/>
      <c r="I117" s="821"/>
      <c r="J117" s="821"/>
      <c r="K117" s="821"/>
      <c r="L117" s="821"/>
      <c r="M117" s="821"/>
      <c r="N117" s="821"/>
      <c r="O117" s="821"/>
      <c r="P117" s="821"/>
      <c r="Q117" s="821"/>
      <c r="R117" s="821"/>
      <c r="S117" s="821"/>
      <c r="T117" s="821"/>
      <c r="U117" s="821"/>
      <c r="V117" s="821"/>
      <c r="W117" s="821"/>
      <c r="X117" s="821"/>
      <c r="Y117" s="821"/>
      <c r="AA117" s="821" t="s">
        <v>193</v>
      </c>
      <c r="AB117" s="821"/>
      <c r="AC117" s="821"/>
      <c r="AD117" s="821"/>
      <c r="AE117" s="821"/>
      <c r="AF117" s="821"/>
      <c r="AG117" s="821"/>
      <c r="AH117" s="821"/>
      <c r="AI117" s="821"/>
      <c r="AJ117" s="821"/>
      <c r="AK117" s="821"/>
      <c r="AL117" s="821"/>
      <c r="AM117" s="821"/>
      <c r="AN117" s="821"/>
      <c r="AO117" s="821"/>
      <c r="AP117" s="821"/>
      <c r="AQ117" s="821"/>
      <c r="AR117" s="821"/>
      <c r="AS117" s="821"/>
      <c r="AT117" s="821"/>
      <c r="AU117" s="821"/>
      <c r="AV117" s="821"/>
      <c r="AW117" s="821"/>
      <c r="AX117" s="821"/>
      <c r="AY117" s="821"/>
      <c r="AZ117" s="821"/>
      <c r="BA117" s="821"/>
      <c r="BB117" s="821"/>
      <c r="BC117" s="821"/>
      <c r="BF117" s="821"/>
      <c r="BG117" s="821"/>
      <c r="BH117" s="821"/>
      <c r="BI117" s="821"/>
      <c r="BJ117" s="821"/>
      <c r="BK117" s="821"/>
      <c r="BL117" s="821"/>
      <c r="BM117" s="821"/>
      <c r="BN117" s="821"/>
      <c r="BO117" s="821"/>
      <c r="BP117" s="821"/>
      <c r="BQ117" s="821"/>
      <c r="BR117" s="821"/>
      <c r="BS117" s="821"/>
      <c r="BT117" s="821"/>
      <c r="BU117" s="821"/>
      <c r="BV117" s="821"/>
      <c r="BW117" s="821"/>
      <c r="BX117" s="821"/>
      <c r="BY117" s="821"/>
      <c r="BZ117" s="821"/>
      <c r="CA117" s="821"/>
      <c r="CB117" s="821"/>
      <c r="CC117" s="11"/>
      <c r="CD117" s="11"/>
      <c r="CE117" s="11"/>
      <c r="CF117" s="11"/>
      <c r="CG117" s="11"/>
      <c r="CH117" s="822"/>
      <c r="CI117" s="822"/>
      <c r="CJ117" s="822"/>
      <c r="CK117" s="822"/>
      <c r="CL117" s="822"/>
      <c r="CM117" s="822"/>
      <c r="CN117" s="845"/>
      <c r="CO117" s="845"/>
      <c r="CP117" s="845"/>
      <c r="CQ117" s="845"/>
      <c r="CR117" s="845"/>
      <c r="CS117" s="845"/>
      <c r="CT117" s="845"/>
      <c r="CU117" s="845"/>
      <c r="CV117" s="845"/>
      <c r="CW117" s="845"/>
      <c r="CX117" s="845"/>
      <c r="CY117" s="845"/>
      <c r="CZ117" s="845"/>
      <c r="DA117" s="845"/>
      <c r="DB117" s="845"/>
      <c r="DC117" s="845"/>
      <c r="DD117" s="845"/>
      <c r="DE117" s="845"/>
    </row>
    <row r="118" spans="2:109" ht="14.25" customHeight="1" x14ac:dyDescent="0.15">
      <c r="B118" s="821"/>
      <c r="C118" s="821"/>
      <c r="D118" s="821"/>
      <c r="E118" s="821"/>
      <c r="F118" s="821"/>
      <c r="G118" s="821"/>
      <c r="H118" s="821"/>
      <c r="I118" s="821"/>
      <c r="J118" s="821"/>
      <c r="K118" s="821"/>
      <c r="L118" s="821"/>
      <c r="M118" s="821"/>
      <c r="N118" s="821"/>
      <c r="O118" s="821"/>
      <c r="P118" s="821"/>
      <c r="Q118" s="821"/>
      <c r="R118" s="821"/>
      <c r="S118" s="821"/>
      <c r="T118" s="821"/>
      <c r="U118" s="821"/>
      <c r="V118" s="821"/>
      <c r="W118" s="821"/>
      <c r="X118" s="821"/>
      <c r="Y118" s="821"/>
      <c r="AA118" s="821"/>
      <c r="AB118" s="821"/>
      <c r="AC118" s="821"/>
      <c r="AD118" s="821"/>
      <c r="AE118" s="821"/>
      <c r="AF118" s="821"/>
      <c r="AG118" s="821"/>
      <c r="AH118" s="821"/>
      <c r="AI118" s="821"/>
      <c r="AJ118" s="821"/>
      <c r="AK118" s="821"/>
      <c r="AL118" s="821"/>
      <c r="AM118" s="821"/>
      <c r="AN118" s="821"/>
      <c r="AO118" s="821"/>
      <c r="AP118" s="821"/>
      <c r="AQ118" s="821"/>
      <c r="AR118" s="821"/>
      <c r="AS118" s="821"/>
      <c r="AT118" s="821"/>
      <c r="AU118" s="821"/>
      <c r="AV118" s="821"/>
      <c r="AW118" s="821"/>
      <c r="AX118" s="821"/>
      <c r="AY118" s="821"/>
      <c r="AZ118" s="821"/>
      <c r="BA118" s="821"/>
      <c r="BB118" s="821"/>
      <c r="BC118" s="82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822"/>
      <c r="CI118" s="822"/>
      <c r="CJ118" s="822"/>
      <c r="CK118" s="822"/>
      <c r="CL118" s="822"/>
      <c r="CM118" s="822"/>
      <c r="CN118" s="845"/>
      <c r="CO118" s="845"/>
      <c r="CP118" s="845"/>
      <c r="CQ118" s="845"/>
      <c r="CR118" s="845"/>
      <c r="CS118" s="845"/>
      <c r="CT118" s="845"/>
      <c r="CU118" s="845"/>
      <c r="CV118" s="845"/>
      <c r="CW118" s="845"/>
      <c r="CX118" s="845"/>
      <c r="CY118" s="845"/>
      <c r="CZ118" s="845"/>
      <c r="DA118" s="845"/>
      <c r="DB118" s="845"/>
      <c r="DC118" s="845"/>
      <c r="DD118" s="845"/>
      <c r="DE118" s="845"/>
    </row>
    <row r="119" spans="2:109" ht="14.25" customHeight="1" x14ac:dyDescent="0.15">
      <c r="B119" s="264"/>
      <c r="C119" s="264"/>
      <c r="D119" s="846" t="s">
        <v>11</v>
      </c>
      <c r="E119" s="846"/>
      <c r="F119" s="846"/>
      <c r="G119" s="846"/>
      <c r="H119" s="846"/>
      <c r="I119" s="846"/>
      <c r="J119" s="846"/>
      <c r="K119" s="846"/>
      <c r="L119" s="846"/>
      <c r="M119" s="846"/>
      <c r="N119" s="846"/>
      <c r="O119" s="846"/>
      <c r="P119" s="846"/>
      <c r="Q119" s="846"/>
      <c r="R119" s="846"/>
      <c r="S119" s="846"/>
      <c r="T119" s="846"/>
      <c r="U119" s="846"/>
      <c r="V119" s="264"/>
      <c r="W119" s="264"/>
      <c r="X119" s="264"/>
      <c r="Y119" s="264"/>
      <c r="AA119" s="264"/>
      <c r="AB119" s="847" t="s">
        <v>210</v>
      </c>
      <c r="AC119" s="847"/>
      <c r="AD119" s="847"/>
      <c r="AE119" s="847"/>
      <c r="AF119" s="847"/>
      <c r="AG119" s="847"/>
      <c r="AH119" s="847"/>
      <c r="AI119" s="847"/>
      <c r="AJ119" s="847"/>
      <c r="AK119" s="847"/>
      <c r="AL119" s="847"/>
      <c r="AM119" s="847"/>
      <c r="AN119" s="847"/>
      <c r="AO119" s="847"/>
      <c r="AP119" s="847"/>
      <c r="AQ119" s="847"/>
      <c r="AR119" s="847"/>
      <c r="AS119" s="847"/>
      <c r="AT119" s="847"/>
      <c r="AU119" s="847"/>
      <c r="AV119" s="847"/>
      <c r="AW119" s="847"/>
      <c r="AX119" s="847"/>
      <c r="AY119" s="847"/>
      <c r="AZ119" s="847"/>
      <c r="BA119" s="847"/>
      <c r="BB119" s="847"/>
      <c r="BC119" s="264"/>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822"/>
      <c r="CI119" s="822"/>
      <c r="CJ119" s="822"/>
      <c r="CK119" s="822"/>
      <c r="CL119" s="822"/>
      <c r="CM119" s="822"/>
      <c r="CN119" s="845"/>
      <c r="CO119" s="845"/>
      <c r="CP119" s="845"/>
      <c r="CQ119" s="845"/>
      <c r="CR119" s="845"/>
      <c r="CS119" s="845"/>
      <c r="CT119" s="845"/>
      <c r="CU119" s="845"/>
      <c r="CV119" s="845"/>
      <c r="CW119" s="845"/>
      <c r="CX119" s="845"/>
      <c r="CY119" s="845"/>
      <c r="CZ119" s="845"/>
      <c r="DA119" s="845"/>
      <c r="DB119" s="845"/>
      <c r="DC119" s="845"/>
      <c r="DD119" s="845"/>
      <c r="DE119" s="845"/>
    </row>
    <row r="120" spans="2:109" ht="14.25" customHeight="1" x14ac:dyDescent="0.15">
      <c r="B120" s="269"/>
      <c r="C120" s="269"/>
      <c r="D120" s="846"/>
      <c r="E120" s="846"/>
      <c r="F120" s="846"/>
      <c r="G120" s="846"/>
      <c r="H120" s="846"/>
      <c r="I120" s="846"/>
      <c r="J120" s="846"/>
      <c r="K120" s="846"/>
      <c r="L120" s="846"/>
      <c r="M120" s="846"/>
      <c r="N120" s="846"/>
      <c r="O120" s="846"/>
      <c r="P120" s="846"/>
      <c r="Q120" s="846"/>
      <c r="R120" s="846"/>
      <c r="S120" s="846"/>
      <c r="T120" s="846"/>
      <c r="U120" s="846"/>
      <c r="V120" s="269"/>
      <c r="W120" s="269"/>
      <c r="X120" s="269"/>
      <c r="Y120" s="269"/>
      <c r="AA120" s="269"/>
      <c r="AB120" s="847"/>
      <c r="AC120" s="847"/>
      <c r="AD120" s="847"/>
      <c r="AE120" s="847"/>
      <c r="AF120" s="847"/>
      <c r="AG120" s="847"/>
      <c r="AH120" s="847"/>
      <c r="AI120" s="847"/>
      <c r="AJ120" s="847"/>
      <c r="AK120" s="847"/>
      <c r="AL120" s="847"/>
      <c r="AM120" s="847"/>
      <c r="AN120" s="847"/>
      <c r="AO120" s="847"/>
      <c r="AP120" s="847"/>
      <c r="AQ120" s="847"/>
      <c r="AR120" s="847"/>
      <c r="AS120" s="847"/>
      <c r="AT120" s="847"/>
      <c r="AU120" s="847"/>
      <c r="AV120" s="847"/>
      <c r="AW120" s="847"/>
      <c r="AX120" s="847"/>
      <c r="AY120" s="847"/>
      <c r="AZ120" s="847"/>
      <c r="BA120" s="847"/>
      <c r="BB120" s="847"/>
      <c r="BC120" s="269"/>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822"/>
      <c r="CI120" s="822"/>
      <c r="CJ120" s="822"/>
      <c r="CK120" s="822"/>
      <c r="CL120" s="822"/>
      <c r="CM120" s="822"/>
      <c r="CN120" s="845"/>
      <c r="CO120" s="845"/>
      <c r="CP120" s="845"/>
      <c r="CQ120" s="845"/>
      <c r="CR120" s="845"/>
      <c r="CS120" s="845"/>
      <c r="CT120" s="845"/>
      <c r="CU120" s="845"/>
      <c r="CV120" s="845"/>
      <c r="CW120" s="845"/>
      <c r="CX120" s="845"/>
      <c r="CY120" s="845"/>
      <c r="CZ120" s="845"/>
      <c r="DA120" s="845"/>
      <c r="DB120" s="845"/>
      <c r="DC120" s="845"/>
      <c r="DD120" s="845"/>
      <c r="DE120" s="845"/>
    </row>
    <row r="121" spans="2:109" ht="14.25" customHeight="1" x14ac:dyDescent="0.15">
      <c r="D121" s="869" t="s">
        <v>173</v>
      </c>
      <c r="E121" s="869"/>
      <c r="F121" s="869"/>
      <c r="G121" s="869"/>
      <c r="H121" s="869"/>
      <c r="I121" s="879" t="str">
        <f>IF(AW152&lt;&gt;0,"",'②異動情報・学校情報・未振込情報（学校入力用）'!CU38)</f>
        <v/>
      </c>
      <c r="J121" s="879"/>
      <c r="K121" s="879"/>
      <c r="L121" s="879"/>
      <c r="M121" s="878" t="s">
        <v>0</v>
      </c>
      <c r="N121" s="879" t="str">
        <f>IF(AW152&lt;&gt;0,"",'②異動情報・学校情報・未振込情報（学校入力用）'!CW38)</f>
        <v/>
      </c>
      <c r="O121" s="879"/>
      <c r="P121" s="879"/>
      <c r="Q121" s="878" t="s">
        <v>1</v>
      </c>
      <c r="R121" s="879" t="str">
        <f>IF(AW152&lt;&gt;0,"",'②異動情報・学校情報・未振込情報（学校入力用）'!CY38)</f>
        <v/>
      </c>
      <c r="S121" s="879"/>
      <c r="T121" s="879"/>
      <c r="U121" s="878" t="s">
        <v>2</v>
      </c>
      <c r="AA121" s="194"/>
      <c r="AB121" s="810" t="str">
        <f>IF(OR(AW152&lt;&gt;0,'②異動情報・学校情報・未振込情報（学校入力用）'!V51=""),"",'②異動情報・学校情報・未振込情報（学校入力用）'!V51)</f>
        <v/>
      </c>
      <c r="AC121" s="810"/>
      <c r="AD121" s="415" t="s">
        <v>170</v>
      </c>
      <c r="AE121" s="415"/>
      <c r="AF121" s="415"/>
      <c r="AG121" s="415"/>
      <c r="AH121" s="415"/>
      <c r="AI121" s="197"/>
      <c r="AJ121" s="194"/>
      <c r="AK121" s="810" t="str">
        <f>IF(OR(AW152&lt;&gt;0,'②異動情報・学校情報・未振込情報（学校入力用）'!AE51=""),"",'②異動情報・学校情報・未振込情報（学校入力用）'!AE51)</f>
        <v/>
      </c>
      <c r="AL121" s="810"/>
      <c r="AM121" s="415" t="s">
        <v>171</v>
      </c>
      <c r="AN121" s="415"/>
      <c r="AO121" s="415"/>
      <c r="AP121" s="415"/>
      <c r="AQ121" s="415"/>
      <c r="AR121" s="810" t="str">
        <f>IF(OR(AW152&lt;&gt;0,'②異動情報・学校情報・未振込情報（学校入力用）'!AL51=""),"",'②異動情報・学校情報・未振込情報（学校入力用）'!AL51)</f>
        <v/>
      </c>
      <c r="AS121" s="810"/>
      <c r="AT121" s="880" t="s">
        <v>218</v>
      </c>
      <c r="AU121" s="880"/>
      <c r="AV121" s="880"/>
      <c r="AW121" s="880"/>
      <c r="AX121" s="880"/>
      <c r="AY121" s="880"/>
      <c r="AZ121" s="880"/>
      <c r="BA121" s="880"/>
      <c r="BB121" s="880"/>
      <c r="BC121" s="15"/>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822"/>
      <c r="CI121" s="822"/>
      <c r="CJ121" s="822"/>
      <c r="CK121" s="822"/>
      <c r="CL121" s="822"/>
      <c r="CM121" s="822"/>
      <c r="CN121" s="845"/>
      <c r="CO121" s="845"/>
      <c r="CP121" s="845"/>
      <c r="CQ121" s="845"/>
      <c r="CR121" s="845"/>
      <c r="CS121" s="845"/>
      <c r="CT121" s="845"/>
      <c r="CU121" s="845"/>
      <c r="CV121" s="845"/>
      <c r="CW121" s="845"/>
      <c r="CX121" s="845"/>
      <c r="CY121" s="845"/>
      <c r="CZ121" s="845"/>
      <c r="DA121" s="845"/>
      <c r="DB121" s="845"/>
      <c r="DC121" s="845"/>
      <c r="DD121" s="845"/>
      <c r="DE121" s="845"/>
    </row>
    <row r="122" spans="2:109" ht="14.25" customHeight="1" x14ac:dyDescent="0.15">
      <c r="D122" s="869"/>
      <c r="E122" s="869"/>
      <c r="F122" s="869"/>
      <c r="G122" s="869"/>
      <c r="H122" s="869"/>
      <c r="I122" s="879"/>
      <c r="J122" s="879"/>
      <c r="K122" s="879"/>
      <c r="L122" s="879"/>
      <c r="M122" s="878"/>
      <c r="N122" s="879"/>
      <c r="O122" s="879"/>
      <c r="P122" s="879"/>
      <c r="Q122" s="878"/>
      <c r="R122" s="879"/>
      <c r="S122" s="879"/>
      <c r="T122" s="879"/>
      <c r="U122" s="878"/>
      <c r="AA122" s="194"/>
      <c r="AB122" s="810"/>
      <c r="AC122" s="810"/>
      <c r="AD122" s="415"/>
      <c r="AE122" s="415"/>
      <c r="AF122" s="415"/>
      <c r="AG122" s="415"/>
      <c r="AH122" s="415"/>
      <c r="AI122" s="197"/>
      <c r="AJ122" s="194"/>
      <c r="AK122" s="810"/>
      <c r="AL122" s="810"/>
      <c r="AM122" s="415"/>
      <c r="AN122" s="415"/>
      <c r="AO122" s="415"/>
      <c r="AP122" s="415"/>
      <c r="AQ122" s="415"/>
      <c r="AR122" s="810"/>
      <c r="AS122" s="810"/>
      <c r="AT122" s="880"/>
      <c r="AU122" s="880"/>
      <c r="AV122" s="880"/>
      <c r="AW122" s="880"/>
      <c r="AX122" s="880"/>
      <c r="AY122" s="880"/>
      <c r="AZ122" s="880"/>
      <c r="BA122" s="880"/>
      <c r="BB122" s="880"/>
      <c r="BC122" s="15"/>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822"/>
      <c r="CI122" s="822"/>
      <c r="CJ122" s="822"/>
      <c r="CK122" s="822"/>
      <c r="CL122" s="822"/>
      <c r="CM122" s="822"/>
      <c r="CN122" s="845"/>
      <c r="CO122" s="845"/>
      <c r="CP122" s="845"/>
      <c r="CQ122" s="845"/>
      <c r="CR122" s="845"/>
      <c r="CS122" s="845"/>
      <c r="CT122" s="845"/>
      <c r="CU122" s="845"/>
      <c r="CV122" s="845"/>
      <c r="CW122" s="845"/>
      <c r="CX122" s="845"/>
      <c r="CY122" s="845"/>
      <c r="CZ122" s="845"/>
      <c r="DA122" s="845"/>
      <c r="DB122" s="845"/>
      <c r="DC122" s="845"/>
      <c r="DD122" s="845"/>
      <c r="DE122" s="845"/>
    </row>
    <row r="123" spans="2:109" ht="6.95" customHeight="1" x14ac:dyDescent="0.15">
      <c r="D123" s="869"/>
      <c r="E123" s="869"/>
      <c r="F123" s="869"/>
      <c r="G123" s="869"/>
      <c r="H123" s="869"/>
      <c r="I123" s="879"/>
      <c r="J123" s="879"/>
      <c r="K123" s="879"/>
      <c r="L123" s="879"/>
      <c r="M123" s="878"/>
      <c r="N123" s="879"/>
      <c r="O123" s="879"/>
      <c r="P123" s="879"/>
      <c r="Q123" s="878"/>
      <c r="R123" s="879"/>
      <c r="S123" s="879"/>
      <c r="T123" s="879"/>
      <c r="U123" s="878"/>
      <c r="AA123" s="194"/>
      <c r="AB123" s="195"/>
      <c r="AC123" s="196"/>
      <c r="AD123" s="196"/>
      <c r="AE123" s="196"/>
      <c r="AF123" s="196"/>
      <c r="AG123" s="196"/>
      <c r="AH123" s="196"/>
      <c r="AI123" s="196"/>
      <c r="AJ123" s="194"/>
      <c r="AK123" s="194"/>
      <c r="AL123" s="195"/>
      <c r="AM123" s="196"/>
      <c r="AN123" s="196"/>
      <c r="AO123" s="196"/>
      <c r="AP123" s="196"/>
      <c r="AQ123" s="196"/>
      <c r="AR123" s="196"/>
      <c r="AS123" s="196"/>
      <c r="AT123" s="880"/>
      <c r="AU123" s="880"/>
      <c r="AV123" s="880"/>
      <c r="AW123" s="880"/>
      <c r="AX123" s="880"/>
      <c r="AY123" s="880"/>
      <c r="AZ123" s="880"/>
      <c r="BA123" s="880"/>
      <c r="BB123" s="880"/>
      <c r="BC123" s="15"/>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822"/>
      <c r="CI123" s="822"/>
      <c r="CJ123" s="822"/>
      <c r="CK123" s="822"/>
      <c r="CL123" s="822"/>
      <c r="CM123" s="822"/>
      <c r="CN123" s="845"/>
      <c r="CO123" s="845"/>
      <c r="CP123" s="845"/>
      <c r="CQ123" s="845"/>
      <c r="CR123" s="845"/>
      <c r="CS123" s="845"/>
      <c r="CT123" s="845"/>
      <c r="CU123" s="845"/>
      <c r="CV123" s="845"/>
      <c r="CW123" s="845"/>
      <c r="CX123" s="845"/>
      <c r="CY123" s="845"/>
      <c r="CZ123" s="845"/>
      <c r="DA123" s="845"/>
      <c r="DB123" s="845"/>
      <c r="DC123" s="845"/>
      <c r="DD123" s="845"/>
      <c r="DE123" s="845"/>
    </row>
    <row r="124" spans="2:109" ht="6.95" customHeight="1" x14ac:dyDescent="0.15">
      <c r="D124" s="866" t="s">
        <v>3</v>
      </c>
      <c r="E124" s="866"/>
      <c r="F124" s="866"/>
      <c r="G124" s="866"/>
      <c r="H124" s="866"/>
      <c r="I124" s="641" t="str">
        <f>IF(AW152&lt;&gt;0,"",'②異動情報・学校情報・未振込情報（学校入力用）'!AA32)</f>
        <v/>
      </c>
      <c r="J124" s="641"/>
      <c r="K124" s="641"/>
      <c r="L124" s="641"/>
      <c r="M124" s="641"/>
      <c r="N124" s="641"/>
      <c r="O124" s="641"/>
      <c r="P124" s="641"/>
      <c r="Q124" s="641"/>
      <c r="R124" s="641"/>
      <c r="S124" s="641"/>
      <c r="T124" s="641"/>
      <c r="U124" s="641"/>
      <c r="AA124" s="212"/>
      <c r="AB124" s="213"/>
      <c r="AC124" s="213"/>
      <c r="AD124" s="213"/>
      <c r="AE124" s="213"/>
      <c r="AF124" s="213"/>
      <c r="AG124" s="213"/>
      <c r="AH124" s="213"/>
      <c r="AI124" s="214"/>
      <c r="AJ124" s="194"/>
      <c r="AK124" s="194"/>
      <c r="AL124" s="194"/>
      <c r="AM124" s="194"/>
      <c r="AN124" s="194"/>
      <c r="AO124" s="194"/>
      <c r="AP124" s="811"/>
      <c r="AQ124" s="811"/>
      <c r="AR124" s="811"/>
      <c r="AS124" s="194"/>
      <c r="AT124" s="194"/>
      <c r="AU124" s="194"/>
      <c r="AV124" s="194"/>
      <c r="AW124" s="194"/>
      <c r="AX124" s="194"/>
      <c r="AY124" s="194"/>
      <c r="AZ124" s="194"/>
      <c r="BA124" s="194"/>
      <c r="BB124" s="194"/>
      <c r="BC124" s="15"/>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822"/>
      <c r="CI124" s="822"/>
      <c r="CJ124" s="822"/>
      <c r="CK124" s="822"/>
      <c r="CL124" s="822"/>
      <c r="CM124" s="822"/>
      <c r="CN124" s="845"/>
      <c r="CO124" s="845"/>
      <c r="CP124" s="845"/>
      <c r="CQ124" s="845"/>
      <c r="CR124" s="845"/>
      <c r="CS124" s="845"/>
      <c r="CT124" s="845"/>
      <c r="CU124" s="845"/>
      <c r="CV124" s="845"/>
      <c r="CW124" s="845"/>
      <c r="CX124" s="845"/>
      <c r="CY124" s="845"/>
      <c r="CZ124" s="845"/>
      <c r="DA124" s="845"/>
      <c r="DB124" s="845"/>
      <c r="DC124" s="845"/>
      <c r="DD124" s="845"/>
      <c r="DE124" s="845"/>
    </row>
    <row r="125" spans="2:109" ht="14.25" customHeight="1" x14ac:dyDescent="0.15">
      <c r="D125" s="866"/>
      <c r="E125" s="866"/>
      <c r="F125" s="866"/>
      <c r="G125" s="866"/>
      <c r="H125" s="866"/>
      <c r="I125" s="641"/>
      <c r="J125" s="641"/>
      <c r="K125" s="641"/>
      <c r="L125" s="641"/>
      <c r="M125" s="641"/>
      <c r="N125" s="641"/>
      <c r="O125" s="641"/>
      <c r="P125" s="641"/>
      <c r="Q125" s="641"/>
      <c r="R125" s="641"/>
      <c r="S125" s="641"/>
      <c r="T125" s="641"/>
      <c r="U125" s="641"/>
      <c r="AA125" s="215"/>
      <c r="AB125" s="810" t="str">
        <f>IF(OR(AW152&lt;&gt;0,'②異動情報・学校情報・未振込情報（学校入力用）'!V55=""),"",'②異動情報・学校情報・未振込情報（学校入力用）'!V55)</f>
        <v/>
      </c>
      <c r="AC125" s="810"/>
      <c r="AD125" s="415" t="s">
        <v>172</v>
      </c>
      <c r="AE125" s="415"/>
      <c r="AF125" s="415"/>
      <c r="AG125" s="415"/>
      <c r="AH125" s="415"/>
      <c r="AI125" s="216"/>
      <c r="AJ125" s="194"/>
      <c r="AK125" s="810" t="str">
        <f>IF(OR(AW152&lt;&gt;0,'②異動情報・学校情報・未振込情報（学校入力用）'!AE55=""),"",'②異動情報・学校情報・未振込情報（学校入力用）'!AE55)</f>
        <v/>
      </c>
      <c r="AL125" s="810"/>
      <c r="AM125" s="812" t="s">
        <v>174</v>
      </c>
      <c r="AN125" s="415"/>
      <c r="AO125" s="813" t="str">
        <f>IF(OR(AW152&lt;&gt;0,'②異動情報・学校情報・未振込情報（学校入力用）'!AJ55=""),"",'②異動情報・学校情報・未振込情報（学校入力用）'!AJ55)</f>
        <v/>
      </c>
      <c r="AP125" s="814"/>
      <c r="AQ125" s="814"/>
      <c r="AR125" s="814"/>
      <c r="AS125" s="814"/>
      <c r="AT125" s="814"/>
      <c r="AU125" s="814"/>
      <c r="AV125" s="814"/>
      <c r="AW125" s="814"/>
      <c r="AX125" s="814"/>
      <c r="AY125" s="814"/>
      <c r="AZ125" s="814"/>
      <c r="BA125" s="814"/>
      <c r="BB125" s="815"/>
      <c r="BC125" s="15"/>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822"/>
      <c r="CI125" s="822"/>
      <c r="CJ125" s="822"/>
      <c r="CK125" s="822"/>
      <c r="CL125" s="822"/>
      <c r="CM125" s="822"/>
      <c r="CN125" s="845"/>
      <c r="CO125" s="845"/>
      <c r="CP125" s="845"/>
      <c r="CQ125" s="845"/>
      <c r="CR125" s="845"/>
      <c r="CS125" s="845"/>
      <c r="CT125" s="845"/>
      <c r="CU125" s="845"/>
      <c r="CV125" s="845"/>
      <c r="CW125" s="845"/>
      <c r="CX125" s="845"/>
      <c r="CY125" s="845"/>
      <c r="CZ125" s="845"/>
      <c r="DA125" s="845"/>
      <c r="DB125" s="845"/>
      <c r="DC125" s="845"/>
      <c r="DD125" s="845"/>
      <c r="DE125" s="845"/>
    </row>
    <row r="126" spans="2:109" ht="14.25" customHeight="1" x14ac:dyDescent="0.15">
      <c r="D126" s="866"/>
      <c r="E126" s="866"/>
      <c r="F126" s="866"/>
      <c r="G126" s="866"/>
      <c r="H126" s="866"/>
      <c r="I126" s="641"/>
      <c r="J126" s="641"/>
      <c r="K126" s="641"/>
      <c r="L126" s="641"/>
      <c r="M126" s="641"/>
      <c r="N126" s="641"/>
      <c r="O126" s="641"/>
      <c r="P126" s="641"/>
      <c r="Q126" s="641"/>
      <c r="R126" s="641"/>
      <c r="S126" s="641"/>
      <c r="T126" s="641"/>
      <c r="U126" s="641"/>
      <c r="AA126" s="215"/>
      <c r="AB126" s="810"/>
      <c r="AC126" s="810"/>
      <c r="AD126" s="415"/>
      <c r="AE126" s="415"/>
      <c r="AF126" s="415"/>
      <c r="AG126" s="415"/>
      <c r="AH126" s="415"/>
      <c r="AI126" s="216"/>
      <c r="AJ126" s="194"/>
      <c r="AK126" s="810"/>
      <c r="AL126" s="810"/>
      <c r="AM126" s="812"/>
      <c r="AN126" s="415"/>
      <c r="AO126" s="816"/>
      <c r="AP126" s="817"/>
      <c r="AQ126" s="817"/>
      <c r="AR126" s="817"/>
      <c r="AS126" s="817"/>
      <c r="AT126" s="817"/>
      <c r="AU126" s="817"/>
      <c r="AV126" s="817"/>
      <c r="AW126" s="817"/>
      <c r="AX126" s="817"/>
      <c r="AY126" s="817"/>
      <c r="AZ126" s="817"/>
      <c r="BA126" s="817"/>
      <c r="BB126" s="818"/>
      <c r="BC126" s="15"/>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822"/>
      <c r="CI126" s="822"/>
      <c r="CJ126" s="822"/>
      <c r="CK126" s="822"/>
      <c r="CL126" s="822"/>
      <c r="CM126" s="822"/>
      <c r="CN126" s="845"/>
      <c r="CO126" s="845"/>
      <c r="CP126" s="845"/>
      <c r="CQ126" s="845"/>
      <c r="CR126" s="845"/>
      <c r="CS126" s="845"/>
      <c r="CT126" s="845"/>
      <c r="CU126" s="845"/>
      <c r="CV126" s="845"/>
      <c r="CW126" s="845"/>
      <c r="CX126" s="845"/>
      <c r="CY126" s="845"/>
      <c r="CZ126" s="845"/>
      <c r="DA126" s="845"/>
      <c r="DB126" s="845"/>
      <c r="DC126" s="845"/>
      <c r="DD126" s="845"/>
      <c r="DE126" s="845"/>
    </row>
    <row r="127" spans="2:109" ht="6" customHeight="1" x14ac:dyDescent="0.15">
      <c r="D127" s="190"/>
      <c r="E127" s="190"/>
      <c r="F127" s="190"/>
      <c r="G127" s="190"/>
      <c r="H127" s="190"/>
      <c r="I127" s="189"/>
      <c r="J127" s="189"/>
      <c r="K127" s="189"/>
      <c r="L127" s="189"/>
      <c r="M127" s="189"/>
      <c r="N127" s="189"/>
      <c r="O127" s="189"/>
      <c r="P127" s="189"/>
      <c r="Q127" s="189"/>
      <c r="R127" s="189"/>
      <c r="S127" s="189"/>
      <c r="T127" s="189"/>
      <c r="U127" s="189"/>
      <c r="AA127" s="217"/>
      <c r="AB127" s="185"/>
      <c r="AC127" s="185"/>
      <c r="AD127" s="185"/>
      <c r="AE127" s="185"/>
      <c r="AF127" s="11"/>
      <c r="AG127" s="11"/>
      <c r="AH127" s="11"/>
      <c r="AI127" s="218"/>
      <c r="AJ127" s="158"/>
      <c r="AK127" s="158"/>
      <c r="AL127" s="158"/>
      <c r="AM127" s="158"/>
      <c r="AN127" s="158"/>
      <c r="AO127" s="158"/>
      <c r="AP127" s="158"/>
      <c r="AQ127" s="184"/>
      <c r="AR127" s="158"/>
      <c r="AS127" s="158"/>
      <c r="AT127" s="158"/>
      <c r="AU127" s="158"/>
      <c r="AV127" s="158"/>
      <c r="AW127" s="158"/>
      <c r="AX127" s="158"/>
      <c r="AY127" s="158"/>
      <c r="AZ127" s="158"/>
      <c r="BA127" s="158"/>
      <c r="BB127" s="158"/>
      <c r="BC127" s="158"/>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92"/>
      <c r="CI127" s="192"/>
      <c r="CJ127" s="192"/>
      <c r="CK127" s="192"/>
      <c r="CL127" s="192"/>
      <c r="CM127" s="192"/>
      <c r="CN127" s="193"/>
      <c r="CO127" s="193"/>
      <c r="CP127" s="193"/>
      <c r="CQ127" s="193"/>
      <c r="CR127" s="193"/>
      <c r="CS127" s="193"/>
      <c r="CT127" s="193"/>
      <c r="CU127" s="193"/>
      <c r="CV127" s="193"/>
      <c r="CW127" s="193"/>
      <c r="CX127" s="193"/>
      <c r="CY127" s="193"/>
      <c r="CZ127" s="193"/>
      <c r="DA127" s="193"/>
      <c r="DB127" s="193"/>
      <c r="DC127" s="193"/>
      <c r="DD127" s="193"/>
      <c r="DE127" s="193"/>
    </row>
    <row r="128" spans="2:109" ht="6" customHeight="1" x14ac:dyDescent="0.15">
      <c r="D128" s="789" t="s">
        <v>98</v>
      </c>
      <c r="E128" s="789"/>
      <c r="F128" s="789"/>
      <c r="G128" s="789"/>
      <c r="H128" s="789"/>
      <c r="I128" s="641" t="str">
        <f>IF(AW152&lt;&gt;0,"",'②異動情報・学校情報・未振込情報（学校入力用）'!AA34)</f>
        <v/>
      </c>
      <c r="J128" s="641"/>
      <c r="K128" s="641"/>
      <c r="L128" s="641"/>
      <c r="M128" s="641"/>
      <c r="N128" s="641"/>
      <c r="O128" s="641"/>
      <c r="P128" s="641"/>
      <c r="Q128" s="641"/>
      <c r="R128" s="641"/>
      <c r="S128" s="641"/>
      <c r="T128" s="641"/>
      <c r="U128" s="641"/>
      <c r="AA128" s="219"/>
      <c r="AB128" s="195"/>
      <c r="AC128" s="196"/>
      <c r="AD128" s="196"/>
      <c r="AE128" s="196"/>
      <c r="AF128" s="196"/>
      <c r="AG128" s="196"/>
      <c r="AH128" s="196"/>
      <c r="AI128" s="196"/>
      <c r="AJ128" s="225"/>
      <c r="AK128" s="225"/>
      <c r="AL128" s="225"/>
      <c r="AM128" s="225"/>
      <c r="AN128" s="225"/>
      <c r="AO128" s="225"/>
      <c r="AP128" s="225"/>
      <c r="AQ128" s="225"/>
      <c r="AR128" s="225"/>
      <c r="AS128" s="225"/>
      <c r="AT128" s="225"/>
      <c r="AU128" s="225"/>
      <c r="AV128" s="225"/>
      <c r="AW128" s="225"/>
      <c r="AX128" s="225"/>
      <c r="AY128" s="225"/>
      <c r="AZ128" s="225"/>
      <c r="BA128" s="225"/>
      <c r="BB128" s="226"/>
      <c r="BC128" s="219"/>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92"/>
      <c r="CI128" s="192"/>
      <c r="CJ128" s="192"/>
      <c r="CK128" s="192"/>
      <c r="CL128" s="192"/>
      <c r="CM128" s="192"/>
      <c r="CN128" s="193"/>
      <c r="CO128" s="193"/>
      <c r="CP128" s="193"/>
      <c r="CQ128" s="193"/>
      <c r="CR128" s="193"/>
      <c r="CS128" s="193"/>
      <c r="CT128" s="193"/>
      <c r="CU128" s="193"/>
      <c r="CV128" s="193"/>
      <c r="CW128" s="193"/>
      <c r="CX128" s="193"/>
      <c r="CY128" s="193"/>
      <c r="CZ128" s="193"/>
      <c r="DA128" s="193"/>
      <c r="DB128" s="193"/>
      <c r="DC128" s="193"/>
      <c r="DD128" s="193"/>
      <c r="DE128" s="193"/>
    </row>
    <row r="129" spans="1:109" ht="14.25" customHeight="1" x14ac:dyDescent="0.15">
      <c r="D129" s="789"/>
      <c r="E129" s="789"/>
      <c r="F129" s="789"/>
      <c r="G129" s="789"/>
      <c r="H129" s="789"/>
      <c r="I129" s="641"/>
      <c r="J129" s="641"/>
      <c r="K129" s="641"/>
      <c r="L129" s="641"/>
      <c r="M129" s="641"/>
      <c r="N129" s="641"/>
      <c r="O129" s="641"/>
      <c r="P129" s="641"/>
      <c r="Q129" s="641"/>
      <c r="R129" s="641"/>
      <c r="S129" s="641"/>
      <c r="T129" s="641"/>
      <c r="U129" s="641"/>
      <c r="AA129" s="774" t="s">
        <v>223</v>
      </c>
      <c r="AB129" s="775"/>
      <c r="AC129" s="775"/>
      <c r="AD129" s="775"/>
      <c r="AE129" s="775"/>
      <c r="AF129" s="775"/>
      <c r="AG129" s="775"/>
      <c r="AH129" s="775"/>
      <c r="AI129" s="775"/>
      <c r="AJ129" s="775"/>
      <c r="AK129" s="775"/>
      <c r="AL129" s="775"/>
      <c r="AM129" s="775"/>
      <c r="AN129" s="775"/>
      <c r="AO129" s="775"/>
      <c r="AP129" s="775"/>
      <c r="AQ129" s="775"/>
      <c r="AR129" s="775"/>
      <c r="AS129" s="775"/>
      <c r="AT129" s="775"/>
      <c r="AU129" s="775"/>
      <c r="AV129" s="775"/>
      <c r="AW129" s="775"/>
      <c r="AX129" s="775"/>
      <c r="AY129" s="775"/>
      <c r="AZ129" s="775"/>
      <c r="BA129" s="775"/>
      <c r="BB129" s="776"/>
      <c r="BC129" s="198"/>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row>
    <row r="130" spans="1:109" ht="14.25" customHeight="1" x14ac:dyDescent="0.15">
      <c r="D130" s="789"/>
      <c r="E130" s="789"/>
      <c r="F130" s="789"/>
      <c r="G130" s="789"/>
      <c r="H130" s="789"/>
      <c r="I130" s="641"/>
      <c r="J130" s="641"/>
      <c r="K130" s="641"/>
      <c r="L130" s="641"/>
      <c r="M130" s="641"/>
      <c r="N130" s="641"/>
      <c r="O130" s="641"/>
      <c r="P130" s="641"/>
      <c r="Q130" s="641"/>
      <c r="R130" s="641"/>
      <c r="S130" s="641"/>
      <c r="T130" s="641"/>
      <c r="U130" s="641"/>
      <c r="V130" s="143"/>
      <c r="W130" s="143"/>
      <c r="X130" s="143"/>
      <c r="Y130" s="143"/>
      <c r="AA130" s="774"/>
      <c r="AB130" s="775"/>
      <c r="AC130" s="775"/>
      <c r="AD130" s="775"/>
      <c r="AE130" s="775"/>
      <c r="AF130" s="775"/>
      <c r="AG130" s="775"/>
      <c r="AH130" s="775"/>
      <c r="AI130" s="775"/>
      <c r="AJ130" s="775"/>
      <c r="AK130" s="775"/>
      <c r="AL130" s="775"/>
      <c r="AM130" s="775"/>
      <c r="AN130" s="775"/>
      <c r="AO130" s="775"/>
      <c r="AP130" s="775"/>
      <c r="AQ130" s="775"/>
      <c r="AR130" s="775"/>
      <c r="AS130" s="775"/>
      <c r="AT130" s="775"/>
      <c r="AU130" s="775"/>
      <c r="AV130" s="775"/>
      <c r="AW130" s="775"/>
      <c r="AX130" s="775"/>
      <c r="AY130" s="775"/>
      <c r="AZ130" s="775"/>
      <c r="BA130" s="775"/>
      <c r="BB130" s="776"/>
      <c r="BC130" s="198"/>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row>
    <row r="131" spans="1:109" ht="14.25" customHeight="1" x14ac:dyDescent="0.15">
      <c r="D131" s="787" t="s">
        <v>99</v>
      </c>
      <c r="E131" s="787"/>
      <c r="F131" s="787"/>
      <c r="G131" s="787"/>
      <c r="H131" s="787"/>
      <c r="I131" s="787"/>
      <c r="J131" s="787"/>
      <c r="K131" s="787"/>
      <c r="L131" s="787"/>
      <c r="M131" s="787"/>
      <c r="N131" s="787"/>
      <c r="O131" s="787"/>
      <c r="P131" s="787"/>
      <c r="Q131" s="787"/>
      <c r="R131" s="787"/>
      <c r="S131" s="787"/>
      <c r="T131" s="787"/>
      <c r="U131" s="787"/>
      <c r="V131" s="143"/>
      <c r="W131" s="143"/>
      <c r="X131" s="143"/>
      <c r="Y131" s="143"/>
      <c r="AA131" s="774"/>
      <c r="AB131" s="775"/>
      <c r="AC131" s="775"/>
      <c r="AD131" s="775"/>
      <c r="AE131" s="775"/>
      <c r="AF131" s="775"/>
      <c r="AG131" s="775"/>
      <c r="AH131" s="775"/>
      <c r="AI131" s="775"/>
      <c r="AJ131" s="775"/>
      <c r="AK131" s="775"/>
      <c r="AL131" s="775"/>
      <c r="AM131" s="775"/>
      <c r="AN131" s="775"/>
      <c r="AO131" s="775"/>
      <c r="AP131" s="775"/>
      <c r="AQ131" s="775"/>
      <c r="AR131" s="775"/>
      <c r="AS131" s="775"/>
      <c r="AT131" s="775"/>
      <c r="AU131" s="775"/>
      <c r="AV131" s="775"/>
      <c r="AW131" s="775"/>
      <c r="AX131" s="775"/>
      <c r="AY131" s="775"/>
      <c r="AZ131" s="775"/>
      <c r="BA131" s="775"/>
      <c r="BB131" s="776"/>
      <c r="BC131" s="198"/>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row>
    <row r="132" spans="1:109" ht="13.5" customHeight="1" x14ac:dyDescent="0.15">
      <c r="D132" s="788"/>
      <c r="E132" s="788"/>
      <c r="F132" s="788"/>
      <c r="G132" s="788"/>
      <c r="H132" s="788"/>
      <c r="I132" s="788"/>
      <c r="J132" s="788"/>
      <c r="K132" s="788"/>
      <c r="L132" s="788"/>
      <c r="M132" s="788"/>
      <c r="N132" s="788"/>
      <c r="O132" s="788"/>
      <c r="P132" s="788"/>
      <c r="Q132" s="788"/>
      <c r="R132" s="788"/>
      <c r="S132" s="788"/>
      <c r="T132" s="788"/>
      <c r="U132" s="788"/>
      <c r="AA132" s="774"/>
      <c r="AB132" s="775"/>
      <c r="AC132" s="775"/>
      <c r="AD132" s="775"/>
      <c r="AE132" s="775"/>
      <c r="AF132" s="775"/>
      <c r="AG132" s="775"/>
      <c r="AH132" s="775"/>
      <c r="AI132" s="775"/>
      <c r="AJ132" s="775"/>
      <c r="AK132" s="775"/>
      <c r="AL132" s="775"/>
      <c r="AM132" s="775"/>
      <c r="AN132" s="775"/>
      <c r="AO132" s="775"/>
      <c r="AP132" s="775"/>
      <c r="AQ132" s="775"/>
      <c r="AR132" s="775"/>
      <c r="AS132" s="775"/>
      <c r="AT132" s="775"/>
      <c r="AU132" s="775"/>
      <c r="AV132" s="775"/>
      <c r="AW132" s="775"/>
      <c r="AX132" s="775"/>
      <c r="AY132" s="775"/>
      <c r="AZ132" s="775"/>
      <c r="BA132" s="775"/>
      <c r="BB132" s="776"/>
      <c r="BC132" s="198"/>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row>
    <row r="133" spans="1:109" ht="13.5" customHeight="1" thickBot="1" x14ac:dyDescent="0.2">
      <c r="B133" s="790" t="s">
        <v>211</v>
      </c>
      <c r="C133" s="790"/>
      <c r="D133" s="790"/>
      <c r="E133" s="790"/>
      <c r="F133" s="790"/>
      <c r="G133" s="790"/>
      <c r="H133" s="790"/>
      <c r="I133" s="790"/>
      <c r="J133" s="790" t="s">
        <v>100</v>
      </c>
      <c r="K133" s="790"/>
      <c r="L133" s="790"/>
      <c r="M133" s="790"/>
      <c r="N133" s="790"/>
      <c r="O133" s="790"/>
      <c r="P133" s="790"/>
      <c r="Q133" s="790"/>
      <c r="R133" s="790"/>
      <c r="S133" s="790"/>
      <c r="T133" s="790"/>
      <c r="U133" s="790"/>
      <c r="V133" s="797" t="s">
        <v>101</v>
      </c>
      <c r="W133" s="790"/>
      <c r="X133" s="790"/>
      <c r="Y133" s="790"/>
      <c r="AA133" s="774"/>
      <c r="AB133" s="775"/>
      <c r="AC133" s="775"/>
      <c r="AD133" s="775"/>
      <c r="AE133" s="775"/>
      <c r="AF133" s="775"/>
      <c r="AG133" s="775"/>
      <c r="AH133" s="775"/>
      <c r="AI133" s="775"/>
      <c r="AJ133" s="775"/>
      <c r="AK133" s="775"/>
      <c r="AL133" s="775"/>
      <c r="AM133" s="775"/>
      <c r="AN133" s="775"/>
      <c r="AO133" s="775"/>
      <c r="AP133" s="775"/>
      <c r="AQ133" s="775"/>
      <c r="AR133" s="775"/>
      <c r="AS133" s="775"/>
      <c r="AT133" s="775"/>
      <c r="AU133" s="775"/>
      <c r="AV133" s="775"/>
      <c r="AW133" s="775"/>
      <c r="AX133" s="775"/>
      <c r="AY133" s="775"/>
      <c r="AZ133" s="775"/>
      <c r="BA133" s="775"/>
      <c r="BB133" s="776"/>
      <c r="BC133" s="198"/>
      <c r="BF133" s="11"/>
      <c r="BG133" s="11"/>
      <c r="BH133" s="11"/>
      <c r="BI133" s="11"/>
      <c r="BJ133" s="11"/>
      <c r="BK133" s="867"/>
      <c r="BL133" s="522"/>
      <c r="BM133" s="522"/>
      <c r="BN133" s="522"/>
      <c r="BO133" s="522"/>
      <c r="BP133" s="522"/>
      <c r="BQ133" s="522"/>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row>
    <row r="134" spans="1:109" ht="15" customHeight="1" x14ac:dyDescent="0.15">
      <c r="B134" s="868" t="str">
        <f>IF('②異動情報・学校情報・未振込情報（学校入力用）'!AA36="","",'②異動情報・学校情報・未振込情報（学校入力用）'!AA36)&amp;CHAR(10)&amp;IF('②異動情報・学校情報・未振込情報（学校入力用）'!AA38="","","(")&amp;IF('②異動情報・学校情報・未振込情報（学校入力用）'!AA38="","",'②異動情報・学校情報・未振込情報（学校入力用）'!AA38)&amp;IF('②異動情報・学校情報・未振込情報（学校入力用）'!AA38="","",")")</f>
        <v xml:space="preserve">075-753-2535
</v>
      </c>
      <c r="C134" s="868"/>
      <c r="D134" s="868"/>
      <c r="E134" s="868"/>
      <c r="F134" s="868"/>
      <c r="G134" s="868"/>
      <c r="H134" s="868"/>
      <c r="I134" s="868"/>
      <c r="J134" s="820" t="str">
        <f>MID('②異動情報・学校情報・未振込情報（学校入力用）'!$AA$40,1,1)</f>
        <v>1</v>
      </c>
      <c r="K134" s="791"/>
      <c r="L134" s="791" t="str">
        <f>MID('②異動情報・学校情報・未振込情報（学校入力用）'!$AA$40,2,1)</f>
        <v>0</v>
      </c>
      <c r="M134" s="791"/>
      <c r="N134" s="791" t="str">
        <f>MID('②異動情報・学校情報・未振込情報（学校入力用）'!$AA$40,3,1)</f>
        <v>6</v>
      </c>
      <c r="O134" s="791"/>
      <c r="P134" s="791" t="str">
        <f>MID('②異動情報・学校情報・未振込情報（学校入力用）'!$AA$40,4,1)</f>
        <v>0</v>
      </c>
      <c r="Q134" s="791"/>
      <c r="R134" s="791" t="str">
        <f>MID('②異動情報・学校情報・未振込情報（学校入力用）'!$AA$40,5,1)</f>
        <v>0</v>
      </c>
      <c r="S134" s="791"/>
      <c r="T134" s="791" t="str">
        <f>MID('②異動情報・学校情報・未振込情報（学校入力用）'!$AA$40,6,1)</f>
        <v>2</v>
      </c>
      <c r="U134" s="792"/>
      <c r="V134" s="793" t="str">
        <f>ASC(MID('②異動情報・学校情報・未振込情報（学校入力用）'!$AA$42,1,1))</f>
        <v/>
      </c>
      <c r="W134" s="794"/>
      <c r="X134" s="795" t="str">
        <f>ASC(MID('②異動情報・学校情報・未振込情報（学校入力用）'!$AA$42,2,1))</f>
        <v/>
      </c>
      <c r="Y134" s="796"/>
      <c r="AA134" s="220"/>
      <c r="AB134" s="870" t="str">
        <f>IF(AND(AW152=0,'②異動情報・学校情報・未振込情報（学校入力用）'!V66="✔"),"✔","")</f>
        <v/>
      </c>
      <c r="AC134" s="871"/>
      <c r="AD134" s="874" t="s">
        <v>209</v>
      </c>
      <c r="AE134" s="875"/>
      <c r="AF134" s="875"/>
      <c r="AG134" s="875"/>
      <c r="AH134" s="875"/>
      <c r="AI134" s="875"/>
      <c r="AJ134" s="875"/>
      <c r="AK134" s="875"/>
      <c r="AL134" s="875"/>
      <c r="AM134" s="875"/>
      <c r="AN134" s="875"/>
      <c r="AO134" s="875"/>
      <c r="AP134" s="875"/>
      <c r="AQ134" s="875"/>
      <c r="AR134" s="875"/>
      <c r="AS134" s="875"/>
      <c r="AT134" s="875"/>
      <c r="AU134" s="875"/>
      <c r="AV134" s="875"/>
      <c r="AW134" s="875"/>
      <c r="AX134" s="875"/>
      <c r="AY134" s="875"/>
      <c r="AZ134" s="875"/>
      <c r="BA134" s="875"/>
      <c r="BB134" s="876"/>
      <c r="BC134" s="203"/>
      <c r="BF134" s="11"/>
      <c r="BG134" s="11"/>
      <c r="BH134" s="11"/>
      <c r="BI134" s="11"/>
      <c r="BJ134" s="11"/>
      <c r="BK134" s="819"/>
      <c r="BL134" s="819"/>
      <c r="BM134" s="819"/>
      <c r="BN134" s="819"/>
      <c r="BO134" s="819"/>
      <c r="BP134" s="819"/>
      <c r="BQ134" s="819"/>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row>
    <row r="135" spans="1:109" ht="15" customHeight="1" thickBot="1" x14ac:dyDescent="0.2">
      <c r="A135" s="176"/>
      <c r="B135" s="868"/>
      <c r="C135" s="868"/>
      <c r="D135" s="868"/>
      <c r="E135" s="868"/>
      <c r="F135" s="868"/>
      <c r="G135" s="868"/>
      <c r="H135" s="868"/>
      <c r="I135" s="868"/>
      <c r="J135" s="820"/>
      <c r="K135" s="791"/>
      <c r="L135" s="791"/>
      <c r="M135" s="791"/>
      <c r="N135" s="791"/>
      <c r="O135" s="791"/>
      <c r="P135" s="791"/>
      <c r="Q135" s="791"/>
      <c r="R135" s="791"/>
      <c r="S135" s="791"/>
      <c r="T135" s="791"/>
      <c r="U135" s="792"/>
      <c r="V135" s="793"/>
      <c r="W135" s="794"/>
      <c r="X135" s="795"/>
      <c r="Y135" s="796"/>
      <c r="AA135" s="220"/>
      <c r="AB135" s="872"/>
      <c r="AC135" s="873"/>
      <c r="AD135" s="877"/>
      <c r="AE135" s="875"/>
      <c r="AF135" s="875"/>
      <c r="AG135" s="875"/>
      <c r="AH135" s="875"/>
      <c r="AI135" s="875"/>
      <c r="AJ135" s="875"/>
      <c r="AK135" s="875"/>
      <c r="AL135" s="875"/>
      <c r="AM135" s="875"/>
      <c r="AN135" s="875"/>
      <c r="AO135" s="875"/>
      <c r="AP135" s="875"/>
      <c r="AQ135" s="875"/>
      <c r="AR135" s="875"/>
      <c r="AS135" s="875"/>
      <c r="AT135" s="875"/>
      <c r="AU135" s="875"/>
      <c r="AV135" s="875"/>
      <c r="AW135" s="875"/>
      <c r="AX135" s="875"/>
      <c r="AY135" s="875"/>
      <c r="AZ135" s="875"/>
      <c r="BA135" s="875"/>
      <c r="BB135" s="876"/>
      <c r="BC135" s="203"/>
      <c r="BF135" s="11"/>
      <c r="BG135" s="11"/>
      <c r="BH135" s="11"/>
      <c r="BI135" s="11"/>
      <c r="BJ135" s="11"/>
      <c r="BK135" s="819"/>
      <c r="BL135" s="819"/>
      <c r="BM135" s="819"/>
      <c r="BN135" s="819"/>
      <c r="BO135" s="819"/>
      <c r="BP135" s="819"/>
      <c r="BQ135" s="819"/>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row>
    <row r="136" spans="1:109" ht="6" customHeight="1" x14ac:dyDescent="0.15">
      <c r="B136" s="868"/>
      <c r="C136" s="868"/>
      <c r="D136" s="868"/>
      <c r="E136" s="868"/>
      <c r="F136" s="868"/>
      <c r="G136" s="868"/>
      <c r="H136" s="868"/>
      <c r="I136" s="868"/>
      <c r="J136" s="820"/>
      <c r="K136" s="791"/>
      <c r="L136" s="791"/>
      <c r="M136" s="791"/>
      <c r="N136" s="791"/>
      <c r="O136" s="791"/>
      <c r="P136" s="791"/>
      <c r="Q136" s="791"/>
      <c r="R136" s="791"/>
      <c r="S136" s="791"/>
      <c r="T136" s="791"/>
      <c r="U136" s="792"/>
      <c r="V136" s="793"/>
      <c r="W136" s="794"/>
      <c r="X136" s="795"/>
      <c r="Y136" s="796"/>
      <c r="AA136" s="221"/>
      <c r="AB136" s="222"/>
      <c r="AC136" s="223"/>
      <c r="AD136" s="223"/>
      <c r="AE136" s="223"/>
      <c r="AF136" s="223"/>
      <c r="AG136" s="223"/>
      <c r="AH136" s="223"/>
      <c r="AI136" s="223"/>
      <c r="AJ136" s="223"/>
      <c r="AK136" s="223"/>
      <c r="AL136" s="223"/>
      <c r="AM136" s="223"/>
      <c r="AN136" s="223"/>
      <c r="AO136" s="223"/>
      <c r="AP136" s="223"/>
      <c r="AQ136" s="223"/>
      <c r="AR136" s="223"/>
      <c r="AS136" s="223"/>
      <c r="AT136" s="223"/>
      <c r="AU136" s="223"/>
      <c r="AV136" s="223"/>
      <c r="AW136" s="223"/>
      <c r="AX136" s="223"/>
      <c r="AY136" s="223"/>
      <c r="AZ136" s="223"/>
      <c r="BA136" s="223"/>
      <c r="BB136" s="224"/>
      <c r="BC136" s="203"/>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row>
    <row r="137" spans="1:109" ht="13.5" customHeight="1" x14ac:dyDescent="0.15">
      <c r="B137" s="45"/>
      <c r="C137" s="45"/>
      <c r="D137" s="45"/>
      <c r="AC137" s="87"/>
      <c r="AD137" s="90"/>
      <c r="AE137" s="90"/>
      <c r="AF137" s="90"/>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45"/>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row>
    <row r="138" spans="1:109" ht="13.5" customHeight="1" x14ac:dyDescent="0.15">
      <c r="B138" s="45"/>
      <c r="C138" s="45"/>
      <c r="D138" s="45"/>
      <c r="AC138" s="87"/>
      <c r="AD138" s="90"/>
      <c r="AE138" s="90"/>
      <c r="AF138" s="90"/>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45"/>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row>
    <row r="139" spans="1:109" ht="13.5" customHeight="1" x14ac:dyDescent="0.15">
      <c r="B139" s="45"/>
      <c r="C139" s="45"/>
      <c r="D139" s="45"/>
      <c r="AC139" s="87"/>
      <c r="AD139" s="90"/>
      <c r="AE139" s="90"/>
      <c r="AF139" s="90"/>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45"/>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row>
    <row r="140" spans="1:109" s="3" customFormat="1" ht="14.25" customHeight="1" x14ac:dyDescent="0.15">
      <c r="A140" s="4"/>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row>
    <row r="141" spans="1:109" ht="18" customHeight="1" x14ac:dyDescent="0.15">
      <c r="A141" s="11"/>
      <c r="B141" s="161" t="s">
        <v>15</v>
      </c>
      <c r="C141" s="12"/>
      <c r="D141" s="12"/>
      <c r="E141" s="12"/>
      <c r="F141" s="12"/>
      <c r="G141" s="12"/>
      <c r="H141" s="12"/>
      <c r="I141" s="12"/>
      <c r="J141" s="12"/>
      <c r="K141" s="12"/>
      <c r="L141" s="12"/>
      <c r="M141" s="12"/>
      <c r="Q141" s="12"/>
      <c r="R141" s="12"/>
      <c r="S141" s="12"/>
      <c r="T141" s="12"/>
      <c r="U141" s="12"/>
      <c r="V141" s="12"/>
      <c r="W141" s="12"/>
      <c r="X141" s="12"/>
      <c r="Y141" s="12"/>
      <c r="Z141" s="12"/>
      <c r="AA141" s="12"/>
      <c r="AB141" s="12"/>
      <c r="AC141" s="12"/>
      <c r="AD141" s="86"/>
      <c r="AE141" s="86"/>
      <c r="AF141" s="86"/>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row>
    <row r="142" spans="1:109" ht="9" customHeight="1" x14ac:dyDescent="0.15">
      <c r="A142" s="11"/>
      <c r="B142" s="779" t="s">
        <v>212</v>
      </c>
      <c r="C142" s="780"/>
      <c r="D142" s="780"/>
      <c r="E142" s="781"/>
      <c r="F142" s="270"/>
      <c r="G142" s="270"/>
      <c r="H142" s="270"/>
      <c r="I142" s="270"/>
      <c r="J142" s="270"/>
      <c r="K142" s="270"/>
      <c r="L142" s="270"/>
      <c r="M142" s="271"/>
      <c r="N142" s="272"/>
      <c r="O142" s="270"/>
      <c r="P142" s="270"/>
      <c r="Q142" s="270"/>
      <c r="R142" s="270"/>
      <c r="S142" s="270"/>
      <c r="T142" s="273"/>
      <c r="U142" s="270"/>
      <c r="V142" s="270"/>
      <c r="W142" s="270"/>
      <c r="X142" s="270"/>
      <c r="Y142" s="271"/>
      <c r="Z142" s="779" t="s">
        <v>16</v>
      </c>
      <c r="AA142" s="780"/>
      <c r="AB142" s="780"/>
      <c r="AC142" s="781"/>
      <c r="AD142" s="270"/>
      <c r="AE142" s="270"/>
      <c r="AF142" s="270"/>
      <c r="AG142" s="270"/>
      <c r="AH142" s="271"/>
      <c r="AI142" s="92"/>
      <c r="AJ142" s="801" t="s">
        <v>5</v>
      </c>
      <c r="AK142" s="802"/>
      <c r="AL142" s="802"/>
      <c r="AM142" s="802"/>
      <c r="AN142" s="802"/>
      <c r="AO142" s="802"/>
      <c r="AP142" s="802"/>
      <c r="AQ142" s="801" t="s">
        <v>14</v>
      </c>
      <c r="AR142" s="802"/>
      <c r="AS142" s="802"/>
      <c r="AT142" s="802"/>
      <c r="AU142" s="802"/>
      <c r="AV142" s="805"/>
      <c r="AW142" s="801" t="s">
        <v>13</v>
      </c>
      <c r="AX142" s="802"/>
      <c r="AY142" s="802"/>
      <c r="AZ142" s="802"/>
      <c r="BA142" s="802"/>
      <c r="BB142" s="805"/>
      <c r="BC142" s="93"/>
    </row>
    <row r="143" spans="1:109" ht="18" customHeight="1" x14ac:dyDescent="0.15">
      <c r="A143" s="11"/>
      <c r="B143" s="782"/>
      <c r="C143" s="773"/>
      <c r="D143" s="773"/>
      <c r="E143" s="783"/>
      <c r="F143" s="771">
        <v>20</v>
      </c>
      <c r="G143" s="771"/>
      <c r="H143" s="772"/>
      <c r="I143" s="772"/>
      <c r="J143" s="773" t="s">
        <v>0</v>
      </c>
      <c r="K143" s="772"/>
      <c r="L143" s="772"/>
      <c r="M143" s="807" t="s">
        <v>213</v>
      </c>
      <c r="N143" s="782" t="s">
        <v>214</v>
      </c>
      <c r="O143" s="773"/>
      <c r="P143" s="773"/>
      <c r="Q143" s="773"/>
      <c r="R143" s="773"/>
      <c r="S143" s="773"/>
      <c r="T143" s="783"/>
      <c r="U143" s="274"/>
      <c r="V143" s="274"/>
      <c r="W143" s="773" t="s">
        <v>215</v>
      </c>
      <c r="X143" s="773"/>
      <c r="Y143" s="807"/>
      <c r="Z143" s="782"/>
      <c r="AA143" s="773"/>
      <c r="AB143" s="773"/>
      <c r="AC143" s="783"/>
      <c r="AD143" s="274"/>
      <c r="AE143" s="274"/>
      <c r="AF143" s="274"/>
      <c r="AG143" s="773" t="s">
        <v>102</v>
      </c>
      <c r="AH143" s="807"/>
      <c r="AI143" s="3"/>
      <c r="AJ143" s="803"/>
      <c r="AK143" s="804"/>
      <c r="AL143" s="804"/>
      <c r="AM143" s="804"/>
      <c r="AN143" s="804"/>
      <c r="AO143" s="804"/>
      <c r="AP143" s="804"/>
      <c r="AQ143" s="803"/>
      <c r="AR143" s="804"/>
      <c r="AS143" s="804"/>
      <c r="AT143" s="804"/>
      <c r="AU143" s="804"/>
      <c r="AV143" s="806"/>
      <c r="AW143" s="803"/>
      <c r="AX143" s="804"/>
      <c r="AY143" s="804"/>
      <c r="AZ143" s="804"/>
      <c r="BA143" s="804"/>
      <c r="BB143" s="806"/>
      <c r="BC143" s="93"/>
    </row>
    <row r="144" spans="1:109" ht="18" customHeight="1" x14ac:dyDescent="0.15">
      <c r="B144" s="782"/>
      <c r="C144" s="773"/>
      <c r="D144" s="773"/>
      <c r="E144" s="783"/>
      <c r="F144" s="771"/>
      <c r="G144" s="771"/>
      <c r="H144" s="772"/>
      <c r="I144" s="772"/>
      <c r="J144" s="773"/>
      <c r="K144" s="772"/>
      <c r="L144" s="772"/>
      <c r="M144" s="807"/>
      <c r="N144" s="275"/>
      <c r="O144" s="276"/>
      <c r="P144" s="277" t="s">
        <v>216</v>
      </c>
      <c r="Q144" s="277"/>
      <c r="R144" s="276"/>
      <c r="S144" s="277" t="s">
        <v>217</v>
      </c>
      <c r="T144" s="278"/>
      <c r="U144" s="274"/>
      <c r="V144" s="274"/>
      <c r="W144" s="773"/>
      <c r="X144" s="773"/>
      <c r="Y144" s="807"/>
      <c r="Z144" s="782"/>
      <c r="AA144" s="773"/>
      <c r="AB144" s="773"/>
      <c r="AC144" s="783"/>
      <c r="AD144" s="274"/>
      <c r="AE144" s="274"/>
      <c r="AF144" s="274"/>
      <c r="AG144" s="773"/>
      <c r="AH144" s="807"/>
      <c r="AJ144" s="798" t="s">
        <v>4</v>
      </c>
      <c r="AK144" s="798"/>
      <c r="AL144" s="798"/>
      <c r="AM144" s="798"/>
      <c r="AN144" s="798"/>
      <c r="AO144" s="798"/>
      <c r="AP144" s="799"/>
      <c r="AQ144" s="777" t="str">
        <f>IF(OR(AB121="✔",AK121="✔",AR121="✔",AB125="✔",AK125="✔"),"処理不要","処理必要")</f>
        <v>処理必要</v>
      </c>
      <c r="AR144" s="777"/>
      <c r="AS144" s="777"/>
      <c r="AT144" s="777"/>
      <c r="AU144" s="777"/>
      <c r="AV144" s="777"/>
      <c r="AW144" s="777" t="str">
        <f>AP5</f>
        <v>送付不要</v>
      </c>
      <c r="AX144" s="777"/>
      <c r="AY144" s="777"/>
      <c r="AZ144" s="777"/>
      <c r="BA144" s="777"/>
      <c r="BB144" s="777"/>
      <c r="BC144" s="3"/>
    </row>
    <row r="145" spans="2:55" ht="9" customHeight="1" x14ac:dyDescent="0.15">
      <c r="B145" s="784"/>
      <c r="C145" s="785"/>
      <c r="D145" s="785"/>
      <c r="E145" s="786"/>
      <c r="F145" s="279"/>
      <c r="G145" s="279"/>
      <c r="H145" s="280"/>
      <c r="I145" s="280"/>
      <c r="J145" s="281"/>
      <c r="K145" s="281"/>
      <c r="L145" s="282"/>
      <c r="M145" s="283"/>
      <c r="N145" s="284"/>
      <c r="O145" s="285"/>
      <c r="P145" s="282"/>
      <c r="Q145" s="282"/>
      <c r="R145" s="285"/>
      <c r="S145" s="282"/>
      <c r="T145" s="286"/>
      <c r="U145" s="287"/>
      <c r="V145" s="287"/>
      <c r="W145" s="287"/>
      <c r="X145" s="282"/>
      <c r="Y145" s="288"/>
      <c r="Z145" s="784"/>
      <c r="AA145" s="785"/>
      <c r="AB145" s="785"/>
      <c r="AC145" s="786"/>
      <c r="AD145" s="287"/>
      <c r="AE145" s="287"/>
      <c r="AF145" s="287"/>
      <c r="AG145" s="287"/>
      <c r="AH145" s="288"/>
      <c r="AJ145" s="681"/>
      <c r="AK145" s="681"/>
      <c r="AL145" s="681"/>
      <c r="AM145" s="681"/>
      <c r="AN145" s="681"/>
      <c r="AO145" s="681"/>
      <c r="AP145" s="800"/>
      <c r="AQ145" s="778"/>
      <c r="AR145" s="778"/>
      <c r="AS145" s="778"/>
      <c r="AT145" s="778"/>
      <c r="AU145" s="778"/>
      <c r="AV145" s="778"/>
      <c r="AW145" s="778"/>
      <c r="AX145" s="778"/>
      <c r="AY145" s="778"/>
      <c r="AZ145" s="778"/>
      <c r="BA145" s="778"/>
      <c r="BB145" s="778"/>
      <c r="BC145" s="45"/>
    </row>
    <row r="146" spans="2:55" ht="18" customHeight="1" x14ac:dyDescent="0.15">
      <c r="B146" s="3"/>
      <c r="C146" s="3"/>
      <c r="D146" s="3"/>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BA146" s="88"/>
      <c r="BB146" s="149"/>
      <c r="BC146" s="150" t="s">
        <v>125</v>
      </c>
    </row>
    <row r="147" spans="2:55" ht="13.5" customHeight="1" x14ac:dyDescent="0.15">
      <c r="B147" s="45"/>
      <c r="C147" s="45"/>
      <c r="D147" s="45"/>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row>
    <row r="148" spans="2:55" ht="13.5" customHeight="1" x14ac:dyDescent="0.15">
      <c r="B148" s="766" t="s">
        <v>199</v>
      </c>
      <c r="C148" s="766"/>
      <c r="D148" s="766"/>
      <c r="E148" s="766"/>
      <c r="F148" s="766"/>
      <c r="G148" s="766"/>
      <c r="H148" s="766" t="s">
        <v>200</v>
      </c>
      <c r="I148" s="766"/>
      <c r="J148" s="766"/>
      <c r="K148" s="766"/>
      <c r="L148" s="766"/>
      <c r="M148" s="766"/>
      <c r="N148" s="766" t="s">
        <v>201</v>
      </c>
      <c r="O148" s="766"/>
      <c r="P148" s="766"/>
      <c r="Q148" s="766"/>
      <c r="R148" s="766"/>
      <c r="S148" s="766"/>
      <c r="T148" s="766" t="s">
        <v>202</v>
      </c>
      <c r="U148" s="766"/>
      <c r="V148" s="766"/>
      <c r="W148" s="766"/>
      <c r="X148" s="766"/>
      <c r="Y148" s="766"/>
      <c r="Z148" s="767"/>
      <c r="AA148" s="767"/>
      <c r="AB148" s="767"/>
      <c r="AC148" s="767"/>
      <c r="AD148" s="767"/>
      <c r="AE148" s="767"/>
      <c r="AF148" s="265"/>
      <c r="AG148" s="265"/>
      <c r="AH148" s="265"/>
      <c r="AI148" s="265"/>
      <c r="AJ148" s="265"/>
      <c r="AK148" s="265"/>
      <c r="AL148" s="265"/>
      <c r="AM148" s="265"/>
      <c r="AN148" s="265"/>
      <c r="AO148" s="265"/>
      <c r="AP148" s="265"/>
      <c r="AQ148" s="265"/>
      <c r="AR148" s="265"/>
      <c r="AS148" s="767"/>
      <c r="AT148" s="767"/>
      <c r="AU148" s="767"/>
      <c r="AV148" s="767"/>
      <c r="AW148" s="767"/>
      <c r="AX148" s="767"/>
      <c r="AY148" s="266"/>
      <c r="AZ148" s="266"/>
      <c r="BA148" s="266"/>
      <c r="BB148" s="267"/>
    </row>
    <row r="149" spans="2:55" ht="13.5" customHeight="1" x14ac:dyDescent="0.15">
      <c r="B149" s="768" t="str">
        <f>'①基本情報・異動情報（学生入力用）'!G24</f>
        <v>エラー：未入力項目があります。必要項目を全て入力してください。</v>
      </c>
      <c r="C149" s="768"/>
      <c r="D149" s="768"/>
      <c r="E149" s="768"/>
      <c r="F149" s="768"/>
      <c r="G149" s="768"/>
      <c r="H149" s="768" t="str">
        <f>'②異動情報・学校情報・未振込情報（学校入力用）'!AN10</f>
        <v>エラー：未入力項目があります。必要項目を全て入力してください。</v>
      </c>
      <c r="I149" s="768"/>
      <c r="J149" s="768"/>
      <c r="K149" s="768"/>
      <c r="L149" s="768"/>
      <c r="M149" s="768"/>
      <c r="N149" s="768" t="str">
        <f>'②異動情報・学校情報・未振込情報（学校入力用）'!AO36</f>
        <v>エラー：未入力項目があります。必要項目を全て入力してください。</v>
      </c>
      <c r="O149" s="768"/>
      <c r="P149" s="768"/>
      <c r="Q149" s="768"/>
      <c r="R149" s="768"/>
      <c r="S149" s="768"/>
      <c r="T149" s="768" t="str">
        <f>'③適格認定（学校入力用）'!AC6</f>
        <v>エラー：未入力箇所があります。色付き（薄い黄色）のセルを順番通りに入力してください。入力が完了すると、該当学生の総合認定のセルに色（濃い黄色）がつきます。</v>
      </c>
      <c r="U149" s="768"/>
      <c r="V149" s="768"/>
      <c r="W149" s="768"/>
      <c r="X149" s="768"/>
      <c r="Y149" s="768"/>
      <c r="Z149" s="769"/>
      <c r="AA149" s="769"/>
      <c r="AB149" s="769"/>
      <c r="AC149" s="769"/>
      <c r="AD149" s="769"/>
      <c r="AE149" s="769"/>
      <c r="AF149" s="265"/>
      <c r="AG149" s="265"/>
      <c r="AH149" s="265"/>
      <c r="AI149" s="265"/>
      <c r="AJ149" s="265"/>
      <c r="AK149" s="265"/>
      <c r="AL149" s="265"/>
      <c r="AM149" s="265"/>
      <c r="AN149" s="265"/>
      <c r="AO149" s="265"/>
      <c r="AP149" s="265"/>
      <c r="AQ149" s="265"/>
      <c r="AR149" s="265"/>
      <c r="AS149" s="767"/>
      <c r="AT149" s="767"/>
      <c r="AU149" s="767"/>
      <c r="AV149" s="767"/>
      <c r="AW149" s="767"/>
      <c r="AX149" s="767"/>
      <c r="AY149" s="266"/>
      <c r="AZ149" s="266"/>
      <c r="BA149" s="266"/>
      <c r="BB149" s="267"/>
    </row>
    <row r="150" spans="2:55" ht="13.5" customHeight="1" x14ac:dyDescent="0.15">
      <c r="B150" s="768"/>
      <c r="C150" s="768"/>
      <c r="D150" s="768"/>
      <c r="E150" s="768"/>
      <c r="F150" s="768"/>
      <c r="G150" s="768"/>
      <c r="H150" s="768"/>
      <c r="I150" s="768"/>
      <c r="J150" s="768"/>
      <c r="K150" s="768"/>
      <c r="L150" s="768"/>
      <c r="M150" s="768"/>
      <c r="N150" s="768"/>
      <c r="O150" s="768"/>
      <c r="P150" s="768"/>
      <c r="Q150" s="768"/>
      <c r="R150" s="768"/>
      <c r="S150" s="768"/>
      <c r="T150" s="768"/>
      <c r="U150" s="768"/>
      <c r="V150" s="768"/>
      <c r="W150" s="768"/>
      <c r="X150" s="768"/>
      <c r="Y150" s="768"/>
      <c r="Z150" s="769"/>
      <c r="AA150" s="769"/>
      <c r="AB150" s="769"/>
      <c r="AC150" s="769"/>
      <c r="AD150" s="769"/>
      <c r="AE150" s="769"/>
      <c r="AF150" s="265"/>
      <c r="AG150" s="265"/>
      <c r="AH150" s="265"/>
      <c r="AI150" s="265"/>
      <c r="AJ150" s="265"/>
      <c r="AK150" s="265"/>
      <c r="AL150" s="265"/>
      <c r="AM150" s="265"/>
      <c r="AN150" s="265"/>
      <c r="AO150" s="265"/>
      <c r="AP150" s="265"/>
      <c r="AQ150" s="265"/>
      <c r="AR150" s="265"/>
      <c r="AS150" s="767"/>
      <c r="AT150" s="767"/>
      <c r="AU150" s="767"/>
      <c r="AV150" s="767"/>
      <c r="AW150" s="767"/>
      <c r="AX150" s="767"/>
      <c r="AY150" s="266"/>
      <c r="AZ150" s="266"/>
      <c r="BA150" s="266"/>
      <c r="BB150" s="267"/>
    </row>
    <row r="151" spans="2:55" ht="13.5" customHeight="1" thickBot="1" x14ac:dyDescent="0.2">
      <c r="B151" s="768"/>
      <c r="C151" s="768"/>
      <c r="D151" s="768"/>
      <c r="E151" s="768"/>
      <c r="F151" s="768"/>
      <c r="G151" s="768"/>
      <c r="H151" s="768"/>
      <c r="I151" s="768"/>
      <c r="J151" s="768"/>
      <c r="K151" s="768"/>
      <c r="L151" s="768"/>
      <c r="M151" s="768"/>
      <c r="N151" s="768"/>
      <c r="O151" s="768"/>
      <c r="P151" s="768"/>
      <c r="Q151" s="768"/>
      <c r="R151" s="768"/>
      <c r="S151" s="768"/>
      <c r="T151" s="768"/>
      <c r="U151" s="768"/>
      <c r="V151" s="768"/>
      <c r="W151" s="768"/>
      <c r="X151" s="768"/>
      <c r="Y151" s="768"/>
      <c r="Z151" s="769"/>
      <c r="AA151" s="769"/>
      <c r="AB151" s="769"/>
      <c r="AC151" s="769"/>
      <c r="AD151" s="769"/>
      <c r="AE151" s="769"/>
      <c r="AF151" s="265"/>
      <c r="AG151" s="265"/>
      <c r="AH151" s="265"/>
      <c r="AI151" s="265"/>
      <c r="AJ151" s="265"/>
      <c r="AK151" s="265"/>
      <c r="AL151" s="265"/>
      <c r="AM151" s="265"/>
      <c r="AN151" s="265"/>
      <c r="AO151" s="265"/>
      <c r="AP151" s="265"/>
      <c r="AQ151" s="265"/>
      <c r="AR151" s="265"/>
      <c r="AS151" s="767"/>
      <c r="AT151" s="767"/>
      <c r="AU151" s="767"/>
      <c r="AV151" s="767"/>
      <c r="AW151" s="767"/>
      <c r="AX151" s="767"/>
      <c r="AY151" s="266"/>
      <c r="AZ151" s="266"/>
      <c r="BA151" s="266"/>
      <c r="BB151" s="267"/>
    </row>
    <row r="152" spans="2:55" ht="13.5" customHeight="1" thickBot="1" x14ac:dyDescent="0.2">
      <c r="B152" s="770">
        <f>IF(B149="エラー：未入力項目があります。必要項目を全て入力してください。",1,0)</f>
        <v>1</v>
      </c>
      <c r="C152" s="770"/>
      <c r="D152" s="770"/>
      <c r="E152" s="770"/>
      <c r="F152" s="770"/>
      <c r="G152" s="770"/>
      <c r="H152" s="770">
        <f>IF(H149="エラー：未入力項目があります。必要項目を全て入力してください。",1,0)</f>
        <v>1</v>
      </c>
      <c r="I152" s="770"/>
      <c r="J152" s="770"/>
      <c r="K152" s="770"/>
      <c r="L152" s="770"/>
      <c r="M152" s="770"/>
      <c r="N152" s="770">
        <f t="shared" ref="N152" si="11">IF(N149="エラー：未入力項目があります。必要項目を全て入力してください。",1,0)</f>
        <v>1</v>
      </c>
      <c r="O152" s="770"/>
      <c r="P152" s="770"/>
      <c r="Q152" s="770"/>
      <c r="R152" s="770"/>
      <c r="S152" s="770"/>
      <c r="T152" s="770">
        <f>IF(T149="エラー：未入力箇所があります。色付き（薄い黄色）のセルを順番通りに入力してください。入力が完了すると、該当学生の総合認定のセルに色（濃い黄色）がつきます。",1,0)</f>
        <v>1</v>
      </c>
      <c r="U152" s="770"/>
      <c r="V152" s="770"/>
      <c r="W152" s="770"/>
      <c r="X152" s="770"/>
      <c r="Y152" s="770"/>
      <c r="Z152" s="767"/>
      <c r="AA152" s="767"/>
      <c r="AB152" s="767"/>
      <c r="AC152" s="767"/>
      <c r="AD152" s="767"/>
      <c r="AE152" s="767"/>
      <c r="AF152" s="265"/>
      <c r="AG152" s="265"/>
      <c r="AH152" s="265"/>
      <c r="AI152" s="265"/>
      <c r="AJ152" s="265"/>
      <c r="AK152" s="265"/>
      <c r="AL152" s="265"/>
      <c r="AM152" s="265"/>
      <c r="AN152" s="265"/>
      <c r="AO152" s="265"/>
      <c r="AP152" s="265"/>
      <c r="AQ152" s="265"/>
      <c r="AR152" s="265"/>
      <c r="AS152" s="265"/>
      <c r="AT152" s="265"/>
      <c r="AU152" s="265"/>
      <c r="AV152" s="265"/>
      <c r="AW152" s="763">
        <f>B152+H152+N152+T152</f>
        <v>4</v>
      </c>
      <c r="AX152" s="764"/>
      <c r="AY152" s="764"/>
      <c r="AZ152" s="764"/>
      <c r="BA152" s="764"/>
      <c r="BB152" s="765"/>
    </row>
  </sheetData>
  <sheetProtection password="F983" sheet="1" objects="1" scenarios="1"/>
  <protectedRanges>
    <protectedRange sqref="AB121:AB122 AL121:AL122 AS121:AS122 AB125:AB126 AL125:AL126 AO125 AQ125:BB126 AP126" name="範囲3"/>
  </protectedRanges>
  <mergeCells count="322">
    <mergeCell ref="BQ95:CH99"/>
    <mergeCell ref="AF100:AF103"/>
    <mergeCell ref="AF104:AF107"/>
    <mergeCell ref="AG100:AQ103"/>
    <mergeCell ref="AG104:AQ107"/>
    <mergeCell ref="B51:P52"/>
    <mergeCell ref="C55:G56"/>
    <mergeCell ref="H55:L56"/>
    <mergeCell ref="C57:L58"/>
    <mergeCell ref="B95:B98"/>
    <mergeCell ref="C95:C98"/>
    <mergeCell ref="D95:E98"/>
    <mergeCell ref="F95:N98"/>
    <mergeCell ref="R95:R96"/>
    <mergeCell ref="B53:AA53"/>
    <mergeCell ref="P70:R70"/>
    <mergeCell ref="B91:B94"/>
    <mergeCell ref="C91:C94"/>
    <mergeCell ref="D91:E94"/>
    <mergeCell ref="F91:N94"/>
    <mergeCell ref="S89:S91"/>
    <mergeCell ref="R89:R91"/>
    <mergeCell ref="R73:R76"/>
    <mergeCell ref="S73:S76"/>
    <mergeCell ref="T73:AA76"/>
    <mergeCell ref="V104:Z107"/>
    <mergeCell ref="AR105:AT105"/>
    <mergeCell ref="AR106:AT106"/>
    <mergeCell ref="W95:W103"/>
    <mergeCell ref="BH95:BI99"/>
    <mergeCell ref="F104:J107"/>
    <mergeCell ref="X103:Z103"/>
    <mergeCell ref="B99:B100"/>
    <mergeCell ref="E101:E103"/>
    <mergeCell ref="F101:F103"/>
    <mergeCell ref="B77:B80"/>
    <mergeCell ref="C77:C80"/>
    <mergeCell ref="B73:B76"/>
    <mergeCell ref="C73:C76"/>
    <mergeCell ref="BF80:BG84"/>
    <mergeCell ref="BF75:BG79"/>
    <mergeCell ref="BH75:BI79"/>
    <mergeCell ref="T77:AB79"/>
    <mergeCell ref="C99:C100"/>
    <mergeCell ref="D99:O100"/>
    <mergeCell ref="AC70:AT70"/>
    <mergeCell ref="I121:L123"/>
    <mergeCell ref="AX108:BA108"/>
    <mergeCell ref="AF87:AF89"/>
    <mergeCell ref="AF90:AF92"/>
    <mergeCell ref="AF93:AF95"/>
    <mergeCell ref="AG87:AQ89"/>
    <mergeCell ref="AG90:AQ92"/>
    <mergeCell ref="AG93:AQ95"/>
    <mergeCell ref="AR87:AT87"/>
    <mergeCell ref="AU87:AV90"/>
    <mergeCell ref="AR88:AT88"/>
    <mergeCell ref="AR78:AT78"/>
    <mergeCell ref="AU76:AV79"/>
    <mergeCell ref="R92:R94"/>
    <mergeCell ref="S92:S94"/>
    <mergeCell ref="T92:V94"/>
    <mergeCell ref="AE90:AE92"/>
    <mergeCell ref="W92:AA94"/>
    <mergeCell ref="AW87:BA90"/>
    <mergeCell ref="H103:J103"/>
    <mergeCell ref="AR101:AT101"/>
    <mergeCell ref="F73:N76"/>
    <mergeCell ref="AW76:BA79"/>
    <mergeCell ref="CY1:DK3"/>
    <mergeCell ref="AN9:AS11"/>
    <mergeCell ref="AT9:BB11"/>
    <mergeCell ref="B14:G16"/>
    <mergeCell ref="H14:AC16"/>
    <mergeCell ref="AD14:AH16"/>
    <mergeCell ref="AI14:AP16"/>
    <mergeCell ref="AQ14:AR16"/>
    <mergeCell ref="B9:P10"/>
    <mergeCell ref="Q7:AM9"/>
    <mergeCell ref="B11:AL13"/>
    <mergeCell ref="B1:N2"/>
    <mergeCell ref="B7:O8"/>
    <mergeCell ref="O2:AO6"/>
    <mergeCell ref="AS14:BB16"/>
    <mergeCell ref="AP2:BB4"/>
    <mergeCell ref="AP5:BB7"/>
    <mergeCell ref="B17:G19"/>
    <mergeCell ref="H17:AC19"/>
    <mergeCell ref="AD17:AH19"/>
    <mergeCell ref="AI17:AU19"/>
    <mergeCell ref="AV17:AW19"/>
    <mergeCell ref="AX17:AZ19"/>
    <mergeCell ref="BA17:BB19"/>
    <mergeCell ref="BK22:CJ26"/>
    <mergeCell ref="R20:S22"/>
    <mergeCell ref="T20:U22"/>
    <mergeCell ref="V20:W22"/>
    <mergeCell ref="X20:Y22"/>
    <mergeCell ref="Z20:AA22"/>
    <mergeCell ref="AB20:AC22"/>
    <mergeCell ref="B20:G22"/>
    <mergeCell ref="H20:I22"/>
    <mergeCell ref="J20:K22"/>
    <mergeCell ref="L20:M22"/>
    <mergeCell ref="N20:O22"/>
    <mergeCell ref="P20:Q22"/>
    <mergeCell ref="B24:P25"/>
    <mergeCell ref="AD20:AH22"/>
    <mergeCell ref="AI20:BB22"/>
    <mergeCell ref="BG27:BU36"/>
    <mergeCell ref="BV27:CJ36"/>
    <mergeCell ref="AB37:AO47"/>
    <mergeCell ref="AP37:AX47"/>
    <mergeCell ref="AY37:BB47"/>
    <mergeCell ref="B37:F47"/>
    <mergeCell ref="Y38:Y46"/>
    <mergeCell ref="H38:N46"/>
    <mergeCell ref="O38:R46"/>
    <mergeCell ref="S38:S46"/>
    <mergeCell ref="T38:U46"/>
    <mergeCell ref="V38:V46"/>
    <mergeCell ref="W38:X46"/>
    <mergeCell ref="B27:F36"/>
    <mergeCell ref="H27:Z36"/>
    <mergeCell ref="C63:C64"/>
    <mergeCell ref="D63:O64"/>
    <mergeCell ref="AX59:BA59"/>
    <mergeCell ref="C60:C62"/>
    <mergeCell ref="D60:F62"/>
    <mergeCell ref="G60:N62"/>
    <mergeCell ref="O60:O62"/>
    <mergeCell ref="BF60:BG64"/>
    <mergeCell ref="BH60:BI64"/>
    <mergeCell ref="AW60:BA64"/>
    <mergeCell ref="D59:O59"/>
    <mergeCell ref="AF60:AG64"/>
    <mergeCell ref="AH60:AV64"/>
    <mergeCell ref="D68:O68"/>
    <mergeCell ref="AX68:BA68"/>
    <mergeCell ref="AW69:BA72"/>
    <mergeCell ref="BH65:BI69"/>
    <mergeCell ref="BJ65:BK69"/>
    <mergeCell ref="BL65:BP69"/>
    <mergeCell ref="AU69:AV72"/>
    <mergeCell ref="BQ75:CH79"/>
    <mergeCell ref="BQ70:CH74"/>
    <mergeCell ref="BF70:BG74"/>
    <mergeCell ref="BH70:BI74"/>
    <mergeCell ref="BJ70:BK74"/>
    <mergeCell ref="AX75:BA75"/>
    <mergeCell ref="E65:E67"/>
    <mergeCell ref="F65:F67"/>
    <mergeCell ref="AC77:AT77"/>
    <mergeCell ref="O69:O80"/>
    <mergeCell ref="P71:R71"/>
    <mergeCell ref="F69:N72"/>
    <mergeCell ref="T67:AB68"/>
    <mergeCell ref="D77:E80"/>
    <mergeCell ref="F77:N80"/>
    <mergeCell ref="R77:R79"/>
    <mergeCell ref="D73:E76"/>
    <mergeCell ref="BJ90:BK94"/>
    <mergeCell ref="BL70:BP74"/>
    <mergeCell ref="BJ80:BK84"/>
    <mergeCell ref="Y81:Y82"/>
    <mergeCell ref="AB81:AB82"/>
    <mergeCell ref="AE81:AE82"/>
    <mergeCell ref="AH81:AH82"/>
    <mergeCell ref="BL80:BP84"/>
    <mergeCell ref="S87:S88"/>
    <mergeCell ref="T87:AB88"/>
    <mergeCell ref="AE93:AE95"/>
    <mergeCell ref="AB89:AB94"/>
    <mergeCell ref="S69:S72"/>
    <mergeCell ref="T69:AA72"/>
    <mergeCell ref="AB69:AB76"/>
    <mergeCell ref="AR71:AT71"/>
    <mergeCell ref="BF65:BG69"/>
    <mergeCell ref="T89:V91"/>
    <mergeCell ref="W89:AA91"/>
    <mergeCell ref="BJ95:BK99"/>
    <mergeCell ref="BL95:BP99"/>
    <mergeCell ref="S77:S79"/>
    <mergeCell ref="BJ75:BK79"/>
    <mergeCell ref="V80:W80"/>
    <mergeCell ref="B69:B72"/>
    <mergeCell ref="C69:C72"/>
    <mergeCell ref="D69:E72"/>
    <mergeCell ref="D104:E107"/>
    <mergeCell ref="T104:U107"/>
    <mergeCell ref="BQ80:CH84"/>
    <mergeCell ref="B81:B82"/>
    <mergeCell ref="C81:C82"/>
    <mergeCell ref="D81:O82"/>
    <mergeCell ref="AM82:AM86"/>
    <mergeCell ref="E83:E85"/>
    <mergeCell ref="F83:F85"/>
    <mergeCell ref="BF85:BG89"/>
    <mergeCell ref="BH85:BI89"/>
    <mergeCell ref="BJ85:BK89"/>
    <mergeCell ref="BL85:BP89"/>
    <mergeCell ref="BQ85:CH89"/>
    <mergeCell ref="D86:O86"/>
    <mergeCell ref="T86:AB86"/>
    <mergeCell ref="B87:B90"/>
    <mergeCell ref="C87:C90"/>
    <mergeCell ref="D87:E90"/>
    <mergeCell ref="F87:N90"/>
    <mergeCell ref="O87:O98"/>
    <mergeCell ref="BK133:BQ133"/>
    <mergeCell ref="B134:I136"/>
    <mergeCell ref="D121:H123"/>
    <mergeCell ref="AB134:AC135"/>
    <mergeCell ref="AD134:BB135"/>
    <mergeCell ref="I128:U130"/>
    <mergeCell ref="M121:M123"/>
    <mergeCell ref="N121:P123"/>
    <mergeCell ref="Q121:Q123"/>
    <mergeCell ref="R121:T123"/>
    <mergeCell ref="U121:U123"/>
    <mergeCell ref="AM121:AQ122"/>
    <mergeCell ref="AT121:BB123"/>
    <mergeCell ref="CN116:DE126"/>
    <mergeCell ref="B110:Y111"/>
    <mergeCell ref="D119:U120"/>
    <mergeCell ref="AB119:BB120"/>
    <mergeCell ref="AA117:BC118"/>
    <mergeCell ref="B117:Y118"/>
    <mergeCell ref="B112:Y115"/>
    <mergeCell ref="AA110:AG111"/>
    <mergeCell ref="AA112:BB115"/>
    <mergeCell ref="D124:H126"/>
    <mergeCell ref="AB52:AO55"/>
    <mergeCell ref="AP52:AX55"/>
    <mergeCell ref="AY52:BB55"/>
    <mergeCell ref="AR102:AT102"/>
    <mergeCell ref="BL90:BP94"/>
    <mergeCell ref="BQ90:CH94"/>
    <mergeCell ref="BF90:BG94"/>
    <mergeCell ref="BH90:BI94"/>
    <mergeCell ref="BF100:BG104"/>
    <mergeCell ref="BH100:BI104"/>
    <mergeCell ref="AL96:AL99"/>
    <mergeCell ref="AM96:AM99"/>
    <mergeCell ref="AW100:BA103"/>
    <mergeCell ref="AW104:BA107"/>
    <mergeCell ref="AX99:BA99"/>
    <mergeCell ref="BH80:BI84"/>
    <mergeCell ref="BL75:BP79"/>
    <mergeCell ref="BQ65:CH69"/>
    <mergeCell ref="BQ60:CH64"/>
    <mergeCell ref="BJ60:BK64"/>
    <mergeCell ref="BL60:BP64"/>
    <mergeCell ref="AU104:AV107"/>
    <mergeCell ref="AU100:AV103"/>
    <mergeCell ref="BF95:BG99"/>
    <mergeCell ref="K143:L143"/>
    <mergeCell ref="M143:M144"/>
    <mergeCell ref="N143:T143"/>
    <mergeCell ref="W143:Y144"/>
    <mergeCell ref="AG143:AH144"/>
    <mergeCell ref="CI65:CL69"/>
    <mergeCell ref="N134:O136"/>
    <mergeCell ref="AR121:AS122"/>
    <mergeCell ref="AP124:AR124"/>
    <mergeCell ref="AB125:AC126"/>
    <mergeCell ref="AD125:AH126"/>
    <mergeCell ref="AK125:AL126"/>
    <mergeCell ref="I124:U126"/>
    <mergeCell ref="AB121:AC122"/>
    <mergeCell ref="AD121:AH122"/>
    <mergeCell ref="AM125:AN126"/>
    <mergeCell ref="AO125:BB126"/>
    <mergeCell ref="BK134:BQ135"/>
    <mergeCell ref="J134:K136"/>
    <mergeCell ref="L134:M136"/>
    <mergeCell ref="AK121:AL122"/>
    <mergeCell ref="CH114:DE115"/>
    <mergeCell ref="BF116:CB117"/>
    <mergeCell ref="CH116:CM126"/>
    <mergeCell ref="F143:G144"/>
    <mergeCell ref="H143:I143"/>
    <mergeCell ref="J143:J144"/>
    <mergeCell ref="H144:I144"/>
    <mergeCell ref="K144:L144"/>
    <mergeCell ref="AA129:BB133"/>
    <mergeCell ref="AW144:BB145"/>
    <mergeCell ref="B142:E145"/>
    <mergeCell ref="Z142:AC145"/>
    <mergeCell ref="D131:U132"/>
    <mergeCell ref="D128:H130"/>
    <mergeCell ref="B133:I133"/>
    <mergeCell ref="AQ144:AV145"/>
    <mergeCell ref="P134:Q136"/>
    <mergeCell ref="R134:S136"/>
    <mergeCell ref="T134:U136"/>
    <mergeCell ref="V134:W136"/>
    <mergeCell ref="X134:Y136"/>
    <mergeCell ref="J133:U133"/>
    <mergeCell ref="V133:Y133"/>
    <mergeCell ref="AJ144:AP145"/>
    <mergeCell ref="AJ142:AP143"/>
    <mergeCell ref="AW142:BB143"/>
    <mergeCell ref="AQ142:AV143"/>
    <mergeCell ref="AW152:BB152"/>
    <mergeCell ref="B148:G148"/>
    <mergeCell ref="H148:M148"/>
    <mergeCell ref="N148:S148"/>
    <mergeCell ref="T148:Y148"/>
    <mergeCell ref="Z148:AE148"/>
    <mergeCell ref="AS148:AX148"/>
    <mergeCell ref="B149:G151"/>
    <mergeCell ref="H149:M151"/>
    <mergeCell ref="N149:S151"/>
    <mergeCell ref="T149:Y151"/>
    <mergeCell ref="Z149:AE151"/>
    <mergeCell ref="AS149:AX151"/>
    <mergeCell ref="B152:G152"/>
    <mergeCell ref="H152:M152"/>
    <mergeCell ref="N152:S152"/>
    <mergeCell ref="T152:Y152"/>
    <mergeCell ref="Z152:AE152"/>
  </mergeCells>
  <phoneticPr fontId="7"/>
  <conditionalFormatting sqref="O38:O45 T38:T45 W38:W45">
    <cfRule type="cellIs" dxfId="44" priority="39" operator="equal">
      <formula>0</formula>
    </cfRule>
  </conditionalFormatting>
  <conditionalFormatting sqref="D108:J108 E101:F103 D104:F104 D105:E107">
    <cfRule type="expression" dxfId="43" priority="35">
      <formula>$B$59="✔"</formula>
    </cfRule>
  </conditionalFormatting>
  <conditionalFormatting sqref="P61:AE62 AF60 AH60">
    <cfRule type="expression" dxfId="42" priority="830">
      <formula>AND(#REF!&lt;&gt;"",$B$19="✔")</formula>
    </cfRule>
  </conditionalFormatting>
  <conditionalFormatting sqref="D108:J108 S67:BA68 S83:AK86 S80:U82 S73:BA75 S69:AW69 S70:AV72 S77:AV79 S76:AW76 S108:BA108 S101:AE103 S105:U107 S104:V104 AA105:AE107 D104:F104 D105:E107 S96:BA99 S88:AE89 S91:AE92 S94:AE95 AR101:AV103 AR105:AV107 S87:AG87 S90:AG90 AR91:BA95 S93:AG93 AM80:BA80 AN81:BA86 AR100:AW100 S100:AG100 AR104:AW104 AA104:AG104">
    <cfRule type="expression" dxfId="41" priority="840">
      <formula>AND(#REF!&lt;&gt;"",$B$19="✔")</formula>
    </cfRule>
  </conditionalFormatting>
  <conditionalFormatting sqref="E65:F67 E83:F85 E101:F103">
    <cfRule type="expression" dxfId="40" priority="843">
      <formula>AND(#REF!&lt;&gt;"",$B$19="✔")</formula>
    </cfRule>
  </conditionalFormatting>
  <conditionalFormatting sqref="P87:R88 P70:R71">
    <cfRule type="expression" dxfId="39" priority="846">
      <formula>AND(#REF!&lt;&gt;"",$B$19="✔")</formula>
    </cfRule>
  </conditionalFormatting>
  <conditionalFormatting sqref="D68:O68 D86:O86">
    <cfRule type="expression" dxfId="38" priority="848">
      <formula>AND(#REF!&lt;&gt;"",$B$19="✔")</formula>
    </cfRule>
  </conditionalFormatting>
  <conditionalFormatting sqref="V95:W103 T108:Z108 T104:V104 T105:U107">
    <cfRule type="expression" dxfId="37" priority="855">
      <formula>AND(#REF!&lt;&gt;"",$B$22="✔",$B$37="✔",$A$59&gt;0,#REF!&gt;0)</formula>
    </cfRule>
  </conditionalFormatting>
  <conditionalFormatting sqref="AC87:AE88">
    <cfRule type="expression" dxfId="36" priority="857">
      <formula>AND(#REF!&lt;&gt;"",$B$22="✔",$B$37="✔",$A$59&gt;0,$R$49="✔")</formula>
    </cfRule>
  </conditionalFormatting>
  <conditionalFormatting sqref="AL96:AM99">
    <cfRule type="expression" dxfId="35" priority="878">
      <formula>AND(#REF!&lt;&gt;"",$B$22="✔",$B$37="✔",$A$59&gt;0,$R$49="✔",$CU$64="✔")</formula>
    </cfRule>
  </conditionalFormatting>
  <conditionalFormatting sqref="AR105:AT106 AU105:AV107 AU108:AW108 AU104:AW104">
    <cfRule type="expression" dxfId="34" priority="879">
      <formula>AND(#REF!&lt;&gt;"",$B$22="✔",$B$37="✔",$A$59&gt;0,$R$49="✔",$CU$64="✔",$AE$64="✔")</formula>
    </cfRule>
  </conditionalFormatting>
  <conditionalFormatting sqref="S69:S79">
    <cfRule type="expression" dxfId="33" priority="886">
      <formula>AND(#REF!&lt;&gt;"",$B$22="✔",$B$37="✔",$A$59&gt;0,$R$49="✔",$CT$64&gt;0)</formula>
    </cfRule>
  </conditionalFormatting>
  <conditionalFormatting sqref="E101:F103 D105:E107 D104:F104">
    <cfRule type="expression" dxfId="32" priority="1037">
      <formula>AND($H$55&lt;&gt;"",$C$63="✔",$C$81="✔",$C$99="✔")</formula>
    </cfRule>
  </conditionalFormatting>
  <conditionalFormatting sqref="AC87:AE88 AF87 AF90 AF93">
    <cfRule type="expression" dxfId="31" priority="1040">
      <formula>AND($H$55&lt;&gt;"",$C$63="✔",$C$81="✔",$B$99&gt;0,$S$87="✔")</formula>
    </cfRule>
  </conditionalFormatting>
  <conditionalFormatting sqref="S69:S79">
    <cfRule type="expression" dxfId="30" priority="1044">
      <formula>AND($H$55&lt;&gt;"",$C$63="✔",$C$81="✔",$B$99&gt;0,$S$87="✔",$AE$93&gt;0)</formula>
    </cfRule>
  </conditionalFormatting>
  <conditionalFormatting sqref="V95:W103 T105:U107 T104:V104">
    <cfRule type="expression" dxfId="29" priority="1053">
      <formula>AND($H$55&lt;&gt;"",$C$63="✔",$C$81="✔",$B$99&gt;0,$R$95&gt;0)</formula>
    </cfRule>
  </conditionalFormatting>
  <conditionalFormatting sqref="AL96:AM99 AF100 AF104">
    <cfRule type="expression" dxfId="28" priority="1056">
      <formula>AND($H$55&lt;&gt;"",$C$63="✔",$C$81="✔",$B$99&gt;0,$S$87="✔",$AF$93="✔")</formula>
    </cfRule>
  </conditionalFormatting>
  <conditionalFormatting sqref="AR105:AT106 AU105:AV107 AU104:AW104">
    <cfRule type="expression" dxfId="27" priority="1059">
      <formula>AND($H$55&lt;&gt;"",$C$63="✔",$C$81="✔",$B$99&gt;0,$S$87="✔",$AF$93="✔",$AF$104="✔")</formula>
    </cfRule>
  </conditionalFormatting>
  <conditionalFormatting sqref="P61:AE62 AF60 AW60 AH60">
    <cfRule type="expression" dxfId="26" priority="1062">
      <formula>AND($H$55&lt;&gt;"",$C$60="✔")</formula>
    </cfRule>
  </conditionalFormatting>
  <conditionalFormatting sqref="C60:C64">
    <cfRule type="expression" dxfId="25" priority="1066">
      <formula>$H$55&lt;&gt;""</formula>
    </cfRule>
    <cfRule type="expression" dxfId="24" priority="1067">
      <formula>#REF!&lt;&gt;""</formula>
    </cfRule>
  </conditionalFormatting>
  <conditionalFormatting sqref="E65:F67 C69:C82">
    <cfRule type="expression" dxfId="23" priority="1068">
      <formula>AND($H$55&lt;&gt;"",$C$63="✔")</formula>
    </cfRule>
    <cfRule type="expression" dxfId="22" priority="1069">
      <formula>AND(#REF!&lt;&gt;"",$B$22="✔")</formula>
    </cfRule>
  </conditionalFormatting>
  <conditionalFormatting sqref="P70:R71 S69:S79">
    <cfRule type="expression" dxfId="21" priority="1072">
      <formula>AND($H$55&lt;&gt;"",$C$63="✔",$B$81&gt;0)</formula>
    </cfRule>
    <cfRule type="expression" dxfId="20" priority="1073">
      <formula>AND(#REF!&lt;&gt;"",$B$22="✔",#REF!&gt;0)</formula>
    </cfRule>
  </conditionalFormatting>
  <conditionalFormatting sqref="P87:R88 S87:S94">
    <cfRule type="expression" dxfId="19" priority="1076">
      <formula>AND($H$55&lt;&gt;"",$C$63="✔",$C$81="✔",$B$99&gt;0)</formula>
    </cfRule>
    <cfRule type="expression" dxfId="18" priority="1077">
      <formula>AND(#REF!&lt;&gt;"",$B$22="✔",$B$37="✔",$A$59&gt;0)</formula>
    </cfRule>
  </conditionalFormatting>
  <conditionalFormatting sqref="E83:F85 C87:C100">
    <cfRule type="expression" dxfId="17" priority="1080">
      <formula>AND($H$55&lt;&gt;"",$C$63="✔",$C$81="✔")</formula>
    </cfRule>
    <cfRule type="expression" dxfId="16" priority="1081">
      <formula>AND(#REF!&lt;&gt;"",$B$22="✔",$B$37="✔")</formula>
    </cfRule>
  </conditionalFormatting>
  <conditionalFormatting sqref="AC70:AT71 AU70:AV72 AU69:AW69">
    <cfRule type="expression" dxfId="15" priority="1084">
      <formula>AND($H$55&lt;&gt;"",$C$63="✔",$B$81&gt;0,$R$77&gt;0)</formula>
    </cfRule>
    <cfRule type="expression" dxfId="14" priority="1085">
      <formula>AND($H$55&lt;&gt;"",$C$63="✔",$C$81="✔",$B$99&gt;0,$S$87="✔",$AE$93&gt;0,$S$69="✔")</formula>
    </cfRule>
    <cfRule type="expression" dxfId="13" priority="1086">
      <formula>AND(#REF!&lt;&gt;"",$B$22="✔",$B$37="✔",$A$59&gt;0,$R$49="✔",$CT$64&gt;0,#REF!&gt;0)</formula>
    </cfRule>
    <cfRule type="expression" dxfId="12" priority="1087">
      <formula>AND(#REF!&lt;&gt;"",$B$22="✔",#REF!&gt;0,#REF!&gt;0)</formula>
    </cfRule>
  </conditionalFormatting>
  <conditionalFormatting sqref="AC77:AT78 AU77:AV79 AU76:AW76">
    <cfRule type="expression" dxfId="11" priority="1096">
      <formula>AND($H$55&lt;&gt;"",$C$63="✔",$B$81&gt;0,$S$77="✔")</formula>
    </cfRule>
    <cfRule type="expression" dxfId="10" priority="1097">
      <formula>AND($H$55&lt;&gt;"",$C$63="✔",$C$81="✔",$B$99&gt;0,$S$87="✔",$AE$93&gt;0,$S$77="✔")</formula>
    </cfRule>
    <cfRule type="expression" dxfId="9" priority="1098">
      <formula>AND(#REF!&lt;&gt;"",$B$22="✔",$B$37="✔",$A$59&gt;0,$R$49="✔",$CT$64&gt;0,#REF!="✔")</formula>
    </cfRule>
    <cfRule type="expression" dxfId="8" priority="1099">
      <formula>AND(#REF!&lt;&gt;"",$B$22="✔",#REF!&gt;0,#REF!="✔")</formula>
    </cfRule>
  </conditionalFormatting>
  <conditionalFormatting sqref="AR101:AT102 AU101:AV103 AU100:AW100">
    <cfRule type="expression" dxfId="7" priority="1108">
      <formula>AND($H$55&lt;&gt;"",$C$63="✔",$C$81="✔",$B$99&gt;0,$S$87="✔",$AF$93="✔",$AF$100="✔")</formula>
    </cfRule>
    <cfRule type="expression" dxfId="6" priority="1109">
      <formula>AND(#REF!&lt;&gt;"",$B$22="✔",$B$37="✔",$A$59&gt;0,$R$49="✔",$CU$64="✔",$AE$60="✔")</formula>
    </cfRule>
  </conditionalFormatting>
  <conditionalFormatting sqref="AP5:BB7">
    <cfRule type="expression" dxfId="5" priority="4">
      <formula>$AW$152&lt;&gt;0</formula>
    </cfRule>
    <cfRule type="expression" dxfId="4" priority="5">
      <formula>$AP$5=$BG$6</formula>
    </cfRule>
    <cfRule type="expression" dxfId="3" priority="6">
      <formula>$AP$5=$BG$5</formula>
    </cfRule>
  </conditionalFormatting>
  <conditionalFormatting sqref="AR90:AT90">
    <cfRule type="expression" dxfId="2" priority="3">
      <formula>AND(#REF!&lt;&gt;"",$B$19="✔")</formula>
    </cfRule>
  </conditionalFormatting>
  <conditionalFormatting sqref="AR87:AT88 AU87:BA90">
    <cfRule type="expression" dxfId="1" priority="1">
      <formula>$AU$87="✔"</formula>
    </cfRule>
    <cfRule type="expression" dxfId="0" priority="2">
      <formula>$AU$106="✔"</formula>
    </cfRule>
  </conditionalFormatting>
  <dataValidations disablePrompts="1" count="1">
    <dataValidation type="list" allowBlank="1" showInputMessage="1" showErrorMessage="1" sqref="AH48 AN48" xr:uid="{00000000-0002-0000-0300-000000000000}">
      <formula1>"✔"</formula1>
    </dataValidation>
  </dataValidations>
  <printOptions horizontalCentered="1" verticalCentered="1"/>
  <pageMargins left="0.59055118110236227" right="0" top="0" bottom="0" header="0.51181102362204722" footer="0.51181102362204722"/>
  <pageSetup paperSize="9" scale="48" orientation="portrait" r:id="rId1"/>
  <headerFooter alignWithMargins="0"/>
  <rowBreaks count="1" manualBreakCount="1">
    <brk id="146"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①基本情報・異動情報（学生入力用）</vt:lpstr>
      <vt:lpstr>②異動情報・学校情報・未振込情報（学校入力用）</vt:lpstr>
      <vt:lpstr>③適格認定（学校入力用）</vt:lpstr>
      <vt:lpstr>④様式（自動作成・記入用）</vt:lpstr>
      <vt:lpstr>'①基本情報・異動情報（学生入力用）'!Print_Area</vt:lpstr>
      <vt:lpstr>'②異動情報・学校情報・未振込情報（学校入力用）'!Print_Area</vt:lpstr>
      <vt:lpstr>'③適格認定（学校入力用）'!Print_Area</vt:lpstr>
      <vt:lpstr>'④様式（自動作成・記入用）'!Print_Area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1-2【給付】辞退（短縮卒業・修了）の異動願（届）及び認定報告 </dc:title>
  <dc:creator>JASSO</dc:creator>
  <cp:lastModifiedBy>SHOUGAKU9</cp:lastModifiedBy>
  <cp:lastPrinted>2024-03-19T09:35:45Z</cp:lastPrinted>
  <dcterms:created xsi:type="dcterms:W3CDTF">2008-02-13T08:14:09Z</dcterms:created>
  <dcterms:modified xsi:type="dcterms:W3CDTF">2024-07-19T04:00:39Z</dcterms:modified>
</cp:coreProperties>
</file>