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mc:AlternateContent xmlns:mc="http://schemas.openxmlformats.org/markup-compatibility/2006">
    <mc:Choice Requires="x15">
      <x15ac:absPath xmlns:x15ac="http://schemas.microsoft.com/office/spreadsheetml/2010/11/ac" url="C:\Users\SHOUGAKU9\Desktop\異動届\HP掲載作業\1.貸与\1-1.退学\"/>
    </mc:Choice>
  </mc:AlternateContent>
  <xr:revisionPtr revIDLastSave="0" documentId="8_{B933A6A3-D4ED-4DB3-8A7F-69D10CC5AC9B}" xr6:coauthVersionLast="36" xr6:coauthVersionMax="36" xr10:uidLastSave="{00000000-0000-0000-0000-000000000000}"/>
  <bookViews>
    <workbookView xWindow="0" yWindow="0" windowWidth="24720" windowHeight="13815" tabRatio="905" xr2:uid="{00000000-000D-0000-FFFF-FFFF00000000}"/>
  </bookViews>
  <sheets>
    <sheet name="①基本情報・異動情報（学生入力用）" sheetId="2" r:id="rId1"/>
    <sheet name="②異動情報・学校情報・未振込情報（学校入力用）" sheetId="3" r:id="rId2"/>
    <sheet name="③様式（自動作成・記入用）" sheetId="1" r:id="rId3"/>
    <sheet name="★異動願作成マニュアル～退学～" sheetId="4" r:id="rId4"/>
  </sheets>
  <definedNames>
    <definedName name="_xlnm.Print_Area" localSheetId="3">'★異動願作成マニュアル～退学～'!$A$1:$S$288</definedName>
    <definedName name="_xlnm.Print_Area" localSheetId="0">'①基本情報・異動情報（学生入力用）'!$A$1:$AJ$30</definedName>
    <definedName name="_xlnm.Print_Area" localSheetId="1">'②異動情報・学校情報・未振込情報（学校入力用）'!$A$1:$AY$73</definedName>
    <definedName name="_xlnm.Print_Area" localSheetId="2">'③様式（自動作成・記入用）'!$A$1:$BC$96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0" i="1" l="1"/>
  <c r="AZ80" i="1"/>
  <c r="AX80" i="1"/>
  <c r="AV80" i="1"/>
  <c r="AT80" i="1"/>
  <c r="AR80" i="1"/>
  <c r="AP80" i="1"/>
  <c r="AN80" i="1"/>
  <c r="AL80" i="1"/>
  <c r="G25" i="3" l="1"/>
  <c r="BH64" i="3" l="1"/>
  <c r="AJ55" i="3" l="1"/>
  <c r="AJ53" i="3"/>
  <c r="AY46" i="3"/>
  <c r="AJ51" i="3"/>
  <c r="AY44" i="3"/>
  <c r="AJ49" i="3"/>
  <c r="AY42" i="3"/>
  <c r="AJ47" i="3"/>
  <c r="CY40" i="3"/>
  <c r="CW40" i="3"/>
  <c r="CU40" i="3"/>
  <c r="AY40" i="3"/>
  <c r="AJ45" i="3"/>
  <c r="G23" i="3"/>
  <c r="G21" i="3"/>
  <c r="G19" i="3"/>
  <c r="G17" i="3"/>
  <c r="CY16" i="3"/>
  <c r="CW16" i="3"/>
  <c r="CU16" i="3"/>
  <c r="G15" i="3"/>
  <c r="CY14" i="3"/>
  <c r="CW14" i="3"/>
  <c r="CU14" i="3"/>
  <c r="G13" i="3"/>
  <c r="DC12" i="3"/>
  <c r="DE12" i="3" s="1"/>
  <c r="G11" i="3"/>
  <c r="BL9" i="3"/>
  <c r="AA14" i="3"/>
  <c r="G9" i="3"/>
  <c r="CY7" i="3"/>
  <c r="CW7" i="3"/>
  <c r="CU7" i="3"/>
  <c r="AP14" i="3" s="1"/>
  <c r="BL7" i="3"/>
  <c r="AA12" i="3"/>
  <c r="G7" i="3"/>
  <c r="P21" i="2"/>
  <c r="S21" i="2" s="1"/>
  <c r="P19" i="2"/>
  <c r="S19" i="2" s="1"/>
  <c r="P17" i="2"/>
  <c r="S17" i="2" s="1"/>
  <c r="P15" i="2"/>
  <c r="S15" i="2" s="1"/>
  <c r="P13" i="2"/>
  <c r="S13" i="2" s="1"/>
  <c r="P11" i="2"/>
  <c r="S11" i="2" s="1"/>
  <c r="P9" i="2"/>
  <c r="S9" i="2" s="1"/>
  <c r="AF7" i="2"/>
  <c r="AJ7" i="2" s="1"/>
  <c r="P7" i="2"/>
  <c r="S7" i="2" s="1"/>
  <c r="AJ5" i="2"/>
  <c r="AF5" i="2"/>
  <c r="P5" i="2"/>
  <c r="S5" i="2" s="1"/>
  <c r="T74" i="3" l="1"/>
  <c r="AP19" i="3"/>
  <c r="AJ26" i="2"/>
  <c r="Z26" i="2" s="1"/>
  <c r="H98" i="1" s="1"/>
  <c r="H101" i="1" s="1"/>
  <c r="S26" i="2"/>
  <c r="AN26" i="2" s="1"/>
  <c r="G26" i="2" s="1"/>
  <c r="B98" i="1" s="1"/>
  <c r="B101" i="1" s="1"/>
  <c r="AK59" i="3"/>
  <c r="CB43" i="3" s="1"/>
  <c r="AO54" i="3" s="1"/>
  <c r="T98" i="1" s="1"/>
  <c r="T101" i="1" s="1"/>
  <c r="BA16" i="3"/>
  <c r="DC16" i="3"/>
  <c r="DE16" i="3" s="1"/>
  <c r="BA7" i="3"/>
  <c r="BA14" i="3"/>
  <c r="AP21" i="3"/>
  <c r="DC14" i="3"/>
  <c r="DE14" i="3" s="1"/>
  <c r="AV12" i="3"/>
  <c r="AY7" i="3" s="1"/>
  <c r="DE18" i="3" l="1"/>
  <c r="CA17" i="3" s="1"/>
  <c r="AP26" i="2"/>
  <c r="BD14" i="3"/>
  <c r="AN25" i="3" l="1"/>
  <c r="Z98" i="1" s="1"/>
  <c r="Z101" i="1" s="1"/>
  <c r="Y25" i="3"/>
  <c r="N98" i="1" s="1"/>
  <c r="N101" i="1" s="1"/>
  <c r="AW101" i="1" l="1"/>
  <c r="AB47" i="1" s="1"/>
  <c r="AY47" i="1" l="1"/>
  <c r="I22" i="1"/>
  <c r="J73" i="1"/>
  <c r="AC73" i="1"/>
  <c r="AS16" i="1"/>
  <c r="AJ19" i="1"/>
  <c r="AV47" i="1"/>
  <c r="H40" i="1"/>
  <c r="AC22" i="1"/>
  <c r="K22" i="1"/>
  <c r="AJ16" i="1"/>
  <c r="Q22" i="1"/>
  <c r="O24" i="1"/>
  <c r="S24" i="1"/>
  <c r="S73" i="1"/>
  <c r="W22" i="1"/>
  <c r="V40" i="1"/>
  <c r="AT12" i="1"/>
  <c r="U24" i="1"/>
  <c r="T47" i="1"/>
  <c r="O47" i="1"/>
  <c r="AJ22" i="1"/>
  <c r="S22" i="1"/>
  <c r="O22" i="1"/>
  <c r="I19" i="1"/>
  <c r="AH76" i="1"/>
  <c r="AC76" i="1"/>
  <c r="L40" i="1"/>
  <c r="Y22" i="1"/>
  <c r="C8" i="1"/>
  <c r="AQ47" i="1"/>
  <c r="Q24" i="1"/>
  <c r="AX19" i="1"/>
  <c r="AN58" i="1"/>
  <c r="AB65" i="1" s="1"/>
  <c r="W24" i="1"/>
  <c r="M22" i="1"/>
  <c r="J79" i="1"/>
  <c r="R40" i="1"/>
  <c r="AA22" i="1"/>
  <c r="I16" i="1"/>
  <c r="K24" i="1"/>
  <c r="AK73" i="1"/>
  <c r="I24" i="1"/>
  <c r="O73" i="1"/>
  <c r="U22" i="1"/>
  <c r="AC24" i="1"/>
  <c r="J76" i="1"/>
  <c r="B65" i="1"/>
  <c r="AG47" i="1"/>
  <c r="W47" i="1"/>
  <c r="Y24" i="1"/>
  <c r="M24" i="1"/>
  <c r="AA24" i="1"/>
  <c r="AP4" i="1" l="1"/>
  <c r="AW95" i="1" s="1"/>
  <c r="AQ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HTC149</author>
  </authors>
  <commentList>
    <comment ref="CY16" authorId="0" shapeId="0" xr:uid="{00000000-0006-0000-0100-000001000000}">
      <text>
        <r>
          <rPr>
            <b/>
            <sz val="9"/>
            <color indexed="81"/>
            <rFont val="MS P ゴシック"/>
            <family val="3"/>
            <charset val="128"/>
          </rPr>
          <t>退学日より後しか入力できなくする
日付け入力できるようにする</t>
        </r>
      </text>
    </comment>
    <comment ref="CU40" authorId="0" shapeId="0" xr:uid="{00000000-0006-0000-0100-000002000000}">
      <text>
        <r>
          <rPr>
            <b/>
            <sz val="9"/>
            <color indexed="81"/>
            <rFont val="MS P ゴシック"/>
            <family val="3"/>
            <charset val="128"/>
          </rPr>
          <t>日付け入力できるようにする</t>
        </r>
      </text>
    </comment>
  </commentList>
</comments>
</file>

<file path=xl/sharedStrings.xml><?xml version="1.0" encoding="utf-8"?>
<sst xmlns="http://schemas.openxmlformats.org/spreadsheetml/2006/main" count="286" uniqueCount="233">
  <si>
    <t>異動・補導係</t>
    <rPh sb="0" eb="2">
      <t>イドウ</t>
    </rPh>
    <rPh sb="3" eb="5">
      <t>ホドウ</t>
    </rPh>
    <rPh sb="5" eb="6">
      <t>カカリ</t>
    </rPh>
    <phoneticPr fontId="6"/>
  </si>
  <si>
    <t>スカラＡＣ入力</t>
    <rPh sb="5" eb="7">
      <t>ニュウリョク</t>
    </rPh>
    <phoneticPr fontId="6"/>
  </si>
  <si>
    <t>郵送の要否</t>
    <rPh sb="0" eb="2">
      <t>ユウソウ</t>
    </rPh>
    <rPh sb="3" eb="5">
      <t>ヨウヒ</t>
    </rPh>
    <phoneticPr fontId="6"/>
  </si>
  <si>
    <t>提出先</t>
    <rPh sb="0" eb="2">
      <t>テイシュツ</t>
    </rPh>
    <rPh sb="2" eb="3">
      <t>サキ</t>
    </rPh>
    <phoneticPr fontId="6"/>
  </si>
  <si>
    <t>学　校　名</t>
    <rPh sb="0" eb="1">
      <t>ガク</t>
    </rPh>
    <rPh sb="2" eb="3">
      <t>コウ</t>
    </rPh>
    <rPh sb="4" eb="5">
      <t>メイ</t>
    </rPh>
    <phoneticPr fontId="6"/>
  </si>
  <si>
    <t>日</t>
    <rPh sb="0" eb="1">
      <t>ヒ</t>
    </rPh>
    <phoneticPr fontId="6"/>
  </si>
  <si>
    <t>月</t>
    <rPh sb="0" eb="1">
      <t>ツキ</t>
    </rPh>
    <phoneticPr fontId="6"/>
  </si>
  <si>
    <t>年</t>
    <rPh sb="0" eb="1">
      <t>ネン</t>
    </rPh>
    <phoneticPr fontId="6"/>
  </si>
  <si>
    <t>上記記載のとおり相違ないことを証明いたします。</t>
    <rPh sb="0" eb="2">
      <t>ジョウキ</t>
    </rPh>
    <rPh sb="2" eb="4">
      <t>キサイ</t>
    </rPh>
    <rPh sb="8" eb="10">
      <t>ソウイ</t>
    </rPh>
    <rPh sb="15" eb="17">
      <t>ショウメイ</t>
    </rPh>
    <phoneticPr fontId="6"/>
  </si>
  <si>
    <t>無</t>
    <rPh sb="0" eb="1">
      <t>ナ</t>
    </rPh>
    <phoneticPr fontId="6"/>
  </si>
  <si>
    <t>有</t>
    <rPh sb="0" eb="1">
      <t>ユウ</t>
    </rPh>
    <phoneticPr fontId="6"/>
  </si>
  <si>
    <t>振込超過</t>
    <rPh sb="0" eb="4">
      <t>フリコミチョウカ</t>
    </rPh>
    <phoneticPr fontId="6"/>
  </si>
  <si>
    <t>病気</t>
    <rPh sb="0" eb="2">
      <t>ビョウキ</t>
    </rPh>
    <phoneticPr fontId="6"/>
  </si>
  <si>
    <t>月</t>
    <rPh sb="0" eb="1">
      <t>ツキ</t>
    </rPh>
    <phoneticPr fontId="3"/>
  </si>
  <si>
    <t>学校</t>
    <rPh sb="0" eb="2">
      <t>ガッコウ</t>
    </rPh>
    <phoneticPr fontId="6"/>
  </si>
  <si>
    <t>その他</t>
    <rPh sb="2" eb="3">
      <t>タ</t>
    </rPh>
    <phoneticPr fontId="6"/>
  </si>
  <si>
    <t>経済事情</t>
    <rPh sb="0" eb="2">
      <t>ケイザイ</t>
    </rPh>
    <rPh sb="2" eb="4">
      <t>ジジョウ</t>
    </rPh>
    <phoneticPr fontId="6"/>
  </si>
  <si>
    <t>【　退　学　】</t>
    <rPh sb="2" eb="3">
      <t>タイ</t>
    </rPh>
    <rPh sb="4" eb="5">
      <t>ガク</t>
    </rPh>
    <phoneticPr fontId="6"/>
  </si>
  <si>
    <t>円</t>
    <rPh sb="0" eb="1">
      <t>エン</t>
    </rPh>
    <phoneticPr fontId="3"/>
  </si>
  <si>
    <t>　第二種：</t>
    <rPh sb="1" eb="4">
      <t>ダイニシュ</t>
    </rPh>
    <phoneticPr fontId="6"/>
  </si>
  <si>
    <t>か月</t>
    <rPh sb="1" eb="2">
      <t>ゲツ</t>
    </rPh>
    <phoneticPr fontId="6"/>
  </si>
  <si>
    <t>月</t>
    <rPh sb="0" eb="1">
      <t>ゲツ</t>
    </rPh>
    <phoneticPr fontId="6"/>
  </si>
  <si>
    <t>　第一種：</t>
    <rPh sb="1" eb="4">
      <t>ダイイッシュ</t>
    </rPh>
    <phoneticPr fontId="6"/>
  </si>
  <si>
    <t>要返戻金額</t>
    <rPh sb="0" eb="5">
      <t>ヨウヘンレイキンガク</t>
    </rPh>
    <phoneticPr fontId="6"/>
  </si>
  <si>
    <t>最終振込年月</t>
    <rPh sb="0" eb="2">
      <t>サイシュウ</t>
    </rPh>
    <rPh sb="2" eb="6">
      <t>フリコミネンゲツ</t>
    </rPh>
    <phoneticPr fontId="6"/>
  </si>
  <si>
    <t>（機構使用欄）</t>
    <phoneticPr fontId="3"/>
  </si>
  <si>
    <t>　※証明者は課長相当職以上の方としてください。</t>
    <rPh sb="2" eb="4">
      <t>ショウメイ</t>
    </rPh>
    <rPh sb="4" eb="5">
      <t>シャ</t>
    </rPh>
    <rPh sb="6" eb="8">
      <t>カチョウ</t>
    </rPh>
    <rPh sb="8" eb="10">
      <t>ソウトウ</t>
    </rPh>
    <rPh sb="10" eb="11">
      <t>ショク</t>
    </rPh>
    <rPh sb="11" eb="13">
      <t>イジョウ</t>
    </rPh>
    <rPh sb="14" eb="15">
      <t>カタ</t>
    </rPh>
    <phoneticPr fontId="6"/>
  </si>
  <si>
    <t>担当課長※</t>
    <rPh sb="0" eb="2">
      <t>タントウ</t>
    </rPh>
    <rPh sb="2" eb="4">
      <t>カチョウ</t>
    </rPh>
    <phoneticPr fontId="6"/>
  </si>
  <si>
    <t>区　分</t>
    <rPh sb="0" eb="1">
      <t>ク</t>
    </rPh>
    <rPh sb="2" eb="3">
      <t>ブン</t>
    </rPh>
    <phoneticPr fontId="3"/>
  </si>
  <si>
    <t>学　校　番　号</t>
    <rPh sb="0" eb="1">
      <t>ガク</t>
    </rPh>
    <rPh sb="2" eb="3">
      <t>コウ</t>
    </rPh>
    <rPh sb="4" eb="5">
      <t>バン</t>
    </rPh>
    <rPh sb="6" eb="7">
      <t>ゴウ</t>
    </rPh>
    <phoneticPr fontId="3"/>
  </si>
  <si>
    <t>学校の証明</t>
    <rPh sb="0" eb="2">
      <t>ガッコウ</t>
    </rPh>
    <rPh sb="3" eb="5">
      <t>ショウメイ</t>
    </rPh>
    <phoneticPr fontId="6"/>
  </si>
  <si>
    <t>組戻し依頼済</t>
    <rPh sb="0" eb="2">
      <t>クミモド</t>
    </rPh>
    <rPh sb="3" eb="5">
      <t>イライ</t>
    </rPh>
    <rPh sb="5" eb="6">
      <t>ズ</t>
    </rPh>
    <phoneticPr fontId="6"/>
  </si>
  <si>
    <t>振込超過あり</t>
    <rPh sb="0" eb="4">
      <t>フリコミチョウカ</t>
    </rPh>
    <phoneticPr fontId="6"/>
  </si>
  <si>
    <t>４．学校証明欄</t>
    <rPh sb="2" eb="4">
      <t>ガッコウ</t>
    </rPh>
    <rPh sb="4" eb="7">
      <t>ショウメイラン</t>
    </rPh>
    <phoneticPr fontId="6"/>
  </si>
  <si>
    <t>５．学校処理</t>
    <rPh sb="2" eb="4">
      <t>ガッコウ</t>
    </rPh>
    <rPh sb="4" eb="6">
      <t>ショリ</t>
    </rPh>
    <phoneticPr fontId="6"/>
  </si>
  <si>
    <t>３．学校から機構への連絡事項記入欄</t>
    <rPh sb="2" eb="4">
      <t>ガッコウ</t>
    </rPh>
    <rPh sb="6" eb="8">
      <t>キコウ</t>
    </rPh>
    <rPh sb="10" eb="12">
      <t>レンラク</t>
    </rPh>
    <rPh sb="12" eb="14">
      <t>ジコウ</t>
    </rPh>
    <rPh sb="14" eb="16">
      <t>キニュウ</t>
    </rPh>
    <rPh sb="16" eb="17">
      <t>ラン</t>
    </rPh>
    <phoneticPr fontId="6"/>
  </si>
  <si>
    <t>です。</t>
    <phoneticPr fontId="3"/>
  </si>
  <si>
    <t xml:space="preserve"> </t>
    <phoneticPr fontId="3"/>
  </si>
  <si>
    <t>日</t>
    <rPh sb="0" eb="1">
      <t>ニチ</t>
    </rPh>
    <phoneticPr fontId="6"/>
  </si>
  <si>
    <t>年</t>
    <rPh sb="0" eb="1">
      <t>ネン</t>
    </rPh>
    <phoneticPr fontId="3"/>
  </si>
  <si>
    <r>
      <rPr>
        <b/>
        <sz val="14"/>
        <rFont val="ＭＳ Ｐゴシック"/>
        <family val="3"/>
        <charset val="128"/>
      </rPr>
      <t>退学／除籍</t>
    </r>
    <r>
      <rPr>
        <sz val="14"/>
        <rFont val="ＭＳ Ｐゴシック"/>
        <family val="3"/>
        <charset val="128"/>
      </rPr>
      <t xml:space="preserve">
      </t>
    </r>
    <r>
      <rPr>
        <b/>
        <sz val="14"/>
        <rFont val="ＭＳ Ｐゴシック"/>
        <family val="3"/>
        <charset val="128"/>
      </rPr>
      <t>決定日</t>
    </r>
    <r>
      <rPr>
        <sz val="12"/>
        <rFont val="ＭＳ Ｐゴシック"/>
        <family val="3"/>
        <charset val="128"/>
      </rPr>
      <t>※</t>
    </r>
    <rPh sb="0" eb="2">
      <t>タイガク</t>
    </rPh>
    <rPh sb="3" eb="5">
      <t>ジョセキ</t>
    </rPh>
    <rPh sb="12" eb="14">
      <t>ケッテイ</t>
    </rPh>
    <rPh sb="14" eb="15">
      <t>ビ</t>
    </rPh>
    <phoneticPr fontId="3"/>
  </si>
  <si>
    <t>はい</t>
    <phoneticPr fontId="3"/>
  </si>
  <si>
    <t>・</t>
    <phoneticPr fontId="3"/>
  </si>
  <si>
    <t>いいえ</t>
    <phoneticPr fontId="3"/>
  </si>
  <si>
    <r>
      <rPr>
        <b/>
        <sz val="14"/>
        <rFont val="ＭＳ Ｐゴシック"/>
        <family val="3"/>
        <charset val="128"/>
      </rPr>
      <t>退学日／除籍日</t>
    </r>
    <r>
      <rPr>
        <sz val="20"/>
        <rFont val="ＭＳ Ｐゴシック"/>
        <family val="3"/>
        <charset val="128"/>
      </rPr>
      <t xml:space="preserve">
</t>
    </r>
    <r>
      <rPr>
        <sz val="12"/>
        <rFont val="ＭＳ Ｐゴシック"/>
        <family val="3"/>
        <charset val="128"/>
      </rPr>
      <t>※学籍を失った日</t>
    </r>
    <rPh sb="0" eb="2">
      <t>タイガク</t>
    </rPh>
    <rPh sb="2" eb="3">
      <t>ビ</t>
    </rPh>
    <rPh sb="4" eb="6">
      <t>ジョセキ</t>
    </rPh>
    <rPh sb="6" eb="7">
      <t>ビ</t>
    </rPh>
    <rPh sb="9" eb="11">
      <t>ガクセキ</t>
    </rPh>
    <rPh sb="12" eb="13">
      <t>ウシナ</t>
    </rPh>
    <rPh sb="15" eb="16">
      <t>ヒ</t>
    </rPh>
    <phoneticPr fontId="3"/>
  </si>
  <si>
    <t>一身上</t>
    <rPh sb="0" eb="3">
      <t>イッシンジョウ</t>
    </rPh>
    <phoneticPr fontId="6"/>
  </si>
  <si>
    <r>
      <t>※　退学/除籍「決定日」は、
     授業料未納による退学日/除籍日が遡る場合に記入　
    （例：</t>
    </r>
    <r>
      <rPr>
        <b/>
        <sz val="9"/>
        <color rgb="FFFF0000"/>
        <rFont val="ＭＳ Ｐゴシック"/>
        <family val="3"/>
        <charset val="128"/>
      </rPr>
      <t>「退学日：2024/3/31」</t>
    </r>
    <r>
      <rPr>
        <b/>
        <sz val="9"/>
        <color rgb="FF0070C0"/>
        <rFont val="ＭＳ Ｐゴシック"/>
        <family val="3"/>
        <charset val="128"/>
      </rPr>
      <t>「退学決定日：2024/10/31」</t>
    </r>
    <r>
      <rPr>
        <sz val="9"/>
        <rFont val="ＭＳ Ｐゴシック"/>
        <family val="3"/>
        <charset val="128"/>
      </rPr>
      <t>）</t>
    </r>
    <rPh sb="2" eb="4">
      <t>タイガク</t>
    </rPh>
    <rPh sb="5" eb="7">
      <t>ジョセキ</t>
    </rPh>
    <rPh sb="8" eb="11">
      <t>ケッテイビ</t>
    </rPh>
    <rPh sb="20" eb="23">
      <t>ジュギョウリョウ</t>
    </rPh>
    <rPh sb="23" eb="25">
      <t>ミノウ</t>
    </rPh>
    <rPh sb="28" eb="31">
      <t>タイガクビ</t>
    </rPh>
    <rPh sb="32" eb="35">
      <t>ジョセキビ</t>
    </rPh>
    <rPh sb="36" eb="37">
      <t>サカノボ</t>
    </rPh>
    <rPh sb="38" eb="40">
      <t>バアイ</t>
    </rPh>
    <rPh sb="41" eb="43">
      <t>キニュウ</t>
    </rPh>
    <phoneticPr fontId="3"/>
  </si>
  <si>
    <t>奨学生</t>
    <rPh sb="0" eb="3">
      <t>ショウガクセイ</t>
    </rPh>
    <phoneticPr fontId="6"/>
  </si>
  <si>
    <t>記入者</t>
    <rPh sb="0" eb="2">
      <t>キニュウ</t>
    </rPh>
    <rPh sb="2" eb="3">
      <t>シャ</t>
    </rPh>
    <phoneticPr fontId="6"/>
  </si>
  <si>
    <t>以下、該当する異動事由（病気，経済事情等）を選択して✔をいれ太枠内を記入してください。</t>
    <rPh sb="30" eb="32">
      <t>フトワク</t>
    </rPh>
    <rPh sb="32" eb="33">
      <t>ナイ</t>
    </rPh>
    <rPh sb="34" eb="36">
      <t>キニュウ</t>
    </rPh>
    <phoneticPr fontId="6"/>
  </si>
  <si>
    <t>２．異動情報</t>
    <rPh sb="2" eb="4">
      <t>イドウ</t>
    </rPh>
    <rPh sb="4" eb="6">
      <t>ジョウホウ</t>
    </rPh>
    <phoneticPr fontId="6"/>
  </si>
  <si>
    <t>奨学生番号②</t>
    <phoneticPr fontId="6"/>
  </si>
  <si>
    <t>氏名</t>
    <rPh sb="0" eb="2">
      <t>シメイ</t>
    </rPh>
    <phoneticPr fontId="3"/>
  </si>
  <si>
    <t>奨学生番号①</t>
    <phoneticPr fontId="6"/>
  </si>
  <si>
    <t>学年</t>
    <rPh sb="0" eb="2">
      <t>ガクネン</t>
    </rPh>
    <phoneticPr fontId="3"/>
  </si>
  <si>
    <t>フリガナ</t>
    <phoneticPr fontId="3"/>
  </si>
  <si>
    <t>生年
月日</t>
    <rPh sb="0" eb="2">
      <t>セイネン</t>
    </rPh>
    <rPh sb="3" eb="5">
      <t>ガッピ</t>
    </rPh>
    <phoneticPr fontId="3"/>
  </si>
  <si>
    <t>学籍番号</t>
    <rPh sb="0" eb="2">
      <t>ガクセキ</t>
    </rPh>
    <rPh sb="2" eb="4">
      <t>バンゴウ</t>
    </rPh>
    <phoneticPr fontId="3"/>
  </si>
  <si>
    <t>学校名</t>
    <rPh sb="0" eb="1">
      <t>ガク</t>
    </rPh>
    <rPh sb="1" eb="2">
      <t>コウ</t>
    </rPh>
    <rPh sb="2" eb="3">
      <t>メイ</t>
    </rPh>
    <phoneticPr fontId="6"/>
  </si>
  <si>
    <t>太枠内を全て記入してください。</t>
    <rPh sb="0" eb="2">
      <t>フトワクナイ</t>
    </rPh>
    <rPh sb="3" eb="4">
      <t>スベ</t>
    </rPh>
    <rPh sb="5" eb="7">
      <t>キニュウ</t>
    </rPh>
    <phoneticPr fontId="3"/>
  </si>
  <si>
    <t>届出年月日</t>
    <rPh sb="0" eb="2">
      <t>トドケデ</t>
    </rPh>
    <rPh sb="2" eb="5">
      <t>ネンガッピ</t>
    </rPh>
    <phoneticPr fontId="3"/>
  </si>
  <si>
    <t>１．基本情報</t>
    <rPh sb="2" eb="6">
      <t>キホンジョウホウ</t>
    </rPh>
    <phoneticPr fontId="6"/>
  </si>
  <si>
    <t>.</t>
    <phoneticPr fontId="3"/>
  </si>
  <si>
    <t xml:space="preserve">            ※送付済の場合は□に✔をいれてください。返還誓約書を送付していない場合，本願（届）を作成できません。</t>
    <phoneticPr fontId="3"/>
  </si>
  <si>
    <t>返還誓約書の機構送付</t>
    <phoneticPr fontId="3"/>
  </si>
  <si>
    <t>　下記のとおり願出（届出）いたします。</t>
    <phoneticPr fontId="3"/>
  </si>
  <si>
    <t>独立行政法人日本学生支援機構理事長　殿</t>
    <phoneticPr fontId="3"/>
  </si>
  <si>
    <t>[ 様式１－１ ]</t>
    <phoneticPr fontId="3"/>
  </si>
  <si>
    <t>①基本情報・異動情報（学生入力用）</t>
    <rPh sb="1" eb="5">
      <t>キホンジョウホウ</t>
    </rPh>
    <rPh sb="6" eb="8">
      <t>イドウ</t>
    </rPh>
    <rPh sb="8" eb="10">
      <t>ジョウホウ</t>
    </rPh>
    <rPh sb="11" eb="13">
      <t>ガクセイ</t>
    </rPh>
    <rPh sb="13" eb="15">
      <t>ニュウリョク</t>
    </rPh>
    <rPh sb="15" eb="16">
      <t>ヨウ</t>
    </rPh>
    <phoneticPr fontId="6"/>
  </si>
  <si>
    <t>①届出年月日
  （例：2024/4/1)</t>
    <rPh sb="1" eb="3">
      <t>トドケデ</t>
    </rPh>
    <rPh sb="3" eb="6">
      <t>ネンガッピ</t>
    </rPh>
    <rPh sb="10" eb="11">
      <t>レイ</t>
    </rPh>
    <phoneticPr fontId="6"/>
  </si>
  <si>
    <t>①異動種別</t>
    <rPh sb="1" eb="3">
      <t>イドウ</t>
    </rPh>
    <rPh sb="3" eb="5">
      <t>シュベツ</t>
    </rPh>
    <phoneticPr fontId="6"/>
  </si>
  <si>
    <t>退学</t>
    <rPh sb="0" eb="2">
      <t>タイガク</t>
    </rPh>
    <phoneticPr fontId="6"/>
  </si>
  <si>
    <t>辞退（短縮卒業・修了）</t>
    <rPh sb="0" eb="2">
      <t>ジタイ</t>
    </rPh>
    <rPh sb="3" eb="7">
      <t>タンシュクソツギョウ</t>
    </rPh>
    <rPh sb="8" eb="10">
      <t>シュウリョウ</t>
    </rPh>
    <phoneticPr fontId="6"/>
  </si>
  <si>
    <t>経済事情</t>
    <rPh sb="0" eb="4">
      <t>ケイザイジジョウ</t>
    </rPh>
    <phoneticPr fontId="6"/>
  </si>
  <si>
    <t>②学校名</t>
    <rPh sb="1" eb="4">
      <t>ガッコウメイ</t>
    </rPh>
    <phoneticPr fontId="6"/>
  </si>
  <si>
    <t>②退学事由</t>
    <rPh sb="1" eb="3">
      <t>タイガク</t>
    </rPh>
    <rPh sb="3" eb="5">
      <t>ジユウ</t>
    </rPh>
    <phoneticPr fontId="6"/>
  </si>
  <si>
    <t>③学部・学科</t>
    <rPh sb="1" eb="3">
      <t>ガクブ</t>
    </rPh>
    <rPh sb="4" eb="6">
      <t>ガッカ</t>
    </rPh>
    <phoneticPr fontId="6"/>
  </si>
  <si>
    <t>④学籍番号</t>
    <rPh sb="1" eb="5">
      <t>ガクセキバンゴウ</t>
    </rPh>
    <phoneticPr fontId="6"/>
  </si>
  <si>
    <t>⑤生年月日
  （例：2000/1/23)</t>
    <rPh sb="1" eb="5">
      <t>セイネンガッピ</t>
    </rPh>
    <rPh sb="9" eb="10">
      <t>レイ</t>
    </rPh>
    <phoneticPr fontId="6"/>
  </si>
  <si>
    <t>⑥フリガナ</t>
    <phoneticPr fontId="6"/>
  </si>
  <si>
    <t>⑦氏名　</t>
    <rPh sb="1" eb="3">
      <t>シメイ</t>
    </rPh>
    <phoneticPr fontId="6"/>
  </si>
  <si>
    <t>基本情報の入力完了です。</t>
    <phoneticPr fontId="6"/>
  </si>
  <si>
    <t>⑨奨学生番号</t>
    <rPh sb="1" eb="6">
      <t>ショウガクセイバンゴウ</t>
    </rPh>
    <phoneticPr fontId="6"/>
  </si>
  <si>
    <t>入力
チェック１</t>
    <rPh sb="0" eb="2">
      <t>ニュウリョク</t>
    </rPh>
    <phoneticPr fontId="3"/>
  </si>
  <si>
    <t>入力
チェック２</t>
    <rPh sb="0" eb="2">
      <t>ニュウリョク</t>
    </rPh>
    <phoneticPr fontId="3"/>
  </si>
  <si>
    <t>エラー：未入力項目があります。必要項目を全て入力してください。</t>
    <phoneticPr fontId="6"/>
  </si>
  <si>
    <r>
      <t xml:space="preserve">１．基本情報の確認（①学生入力用より自動）
</t>
    </r>
    <r>
      <rPr>
        <sz val="15"/>
        <rFont val="ＭＳ Ｐゴシック"/>
        <family val="3"/>
        <charset val="128"/>
      </rPr>
      <t xml:space="preserve">　   </t>
    </r>
    <r>
      <rPr>
        <sz val="10"/>
        <rFont val="ＭＳ Ｐゴシック"/>
        <family val="3"/>
        <charset val="128"/>
      </rPr>
      <t>学生の入力が正しいか確認してください。</t>
    </r>
    <rPh sb="1" eb="3">
      <t>キホン</t>
    </rPh>
    <rPh sb="3" eb="5">
      <t>ジョウホウ</t>
    </rPh>
    <rPh sb="6" eb="8">
      <t>カクニン</t>
    </rPh>
    <rPh sb="10" eb="12">
      <t>ガクセイ</t>
    </rPh>
    <rPh sb="12" eb="14">
      <t>ニュウリョク</t>
    </rPh>
    <rPh sb="14" eb="15">
      <t>ヨウ</t>
    </rPh>
    <rPh sb="17" eb="19">
      <t>ジドウ</t>
    </rPh>
    <rPh sb="26" eb="28">
      <t>ガクセイ</t>
    </rPh>
    <rPh sb="29" eb="31">
      <t>ニュウリョク</t>
    </rPh>
    <rPh sb="32" eb="33">
      <t>タダ</t>
    </rPh>
    <rPh sb="36" eb="38">
      <t>カクニン</t>
    </rPh>
    <phoneticPr fontId="6"/>
  </si>
  <si>
    <t>①届出年月日</t>
    <rPh sb="1" eb="3">
      <t>トドケデ</t>
    </rPh>
    <rPh sb="3" eb="6">
      <t>ネンガッピ</t>
    </rPh>
    <phoneticPr fontId="6"/>
  </si>
  <si>
    <t>確認</t>
    <rPh sb="0" eb="2">
      <t>カクニン</t>
    </rPh>
    <phoneticPr fontId="6"/>
  </si>
  <si>
    <t>はい</t>
    <phoneticPr fontId="6"/>
  </si>
  <si>
    <t>いいえ</t>
    <phoneticPr fontId="6"/>
  </si>
  <si>
    <t>⇒⇒</t>
    <phoneticPr fontId="6"/>
  </si>
  <si>
    <t>異動始期</t>
    <phoneticPr fontId="6"/>
  </si>
  <si>
    <t>④退学日
   （例:2023/3/31）</t>
    <rPh sb="1" eb="3">
      <t>タイガク</t>
    </rPh>
    <rPh sb="3" eb="4">
      <t>ビ</t>
    </rPh>
    <rPh sb="9" eb="10">
      <t>レイ</t>
    </rPh>
    <phoneticPr fontId="6"/>
  </si>
  <si>
    <t>正</t>
    <rPh sb="0" eb="1">
      <t>タダ</t>
    </rPh>
    <phoneticPr fontId="6"/>
  </si>
  <si>
    <t>正しい退学日と退学決定日が入力されています。</t>
    <rPh sb="0" eb="1">
      <t>タダ</t>
    </rPh>
    <rPh sb="3" eb="6">
      <t>タイガクビ</t>
    </rPh>
    <rPh sb="7" eb="12">
      <t>タイガクケッテイビ</t>
    </rPh>
    <rPh sb="13" eb="15">
      <t>ニュウリョク</t>
    </rPh>
    <phoneticPr fontId="6"/>
  </si>
  <si>
    <t>異動情報の入力完了です。</t>
    <rPh sb="0" eb="2">
      <t>イドウ</t>
    </rPh>
    <rPh sb="2" eb="4">
      <t>ジョウホウ</t>
    </rPh>
    <rPh sb="5" eb="7">
      <t>ニュウリョク</t>
    </rPh>
    <rPh sb="7" eb="9">
      <t>カンリョウ</t>
    </rPh>
    <phoneticPr fontId="6"/>
  </si>
  <si>
    <t>⑤生年月日
 （例：2000/1/23)</t>
    <rPh sb="1" eb="5">
      <t>セイネンガッピ</t>
    </rPh>
    <rPh sb="8" eb="9">
      <t>レイ</t>
    </rPh>
    <phoneticPr fontId="6"/>
  </si>
  <si>
    <t>⑤退学決定日
   (例:2023/10/31)</t>
    <rPh sb="11" eb="12">
      <t>レイ</t>
    </rPh>
    <phoneticPr fontId="6"/>
  </si>
  <si>
    <t>同</t>
    <rPh sb="0" eb="1">
      <t>オナ</t>
    </rPh>
    <phoneticPr fontId="6"/>
  </si>
  <si>
    <t>⑦氏名</t>
    <rPh sb="1" eb="3">
      <t>シメイ</t>
    </rPh>
    <phoneticPr fontId="6"/>
  </si>
  <si>
    <t>入力
チェック３</t>
    <rPh sb="0" eb="2">
      <t>ニュウリョク</t>
    </rPh>
    <phoneticPr fontId="3"/>
  </si>
  <si>
    <r>
      <t xml:space="preserve">異動始期
チェック
</t>
    </r>
    <r>
      <rPr>
        <b/>
        <sz val="10"/>
        <rFont val="ＭＳ Ｐゴシック"/>
        <family val="3"/>
        <charset val="128"/>
      </rPr>
      <t>※決定日あり</t>
    </r>
    <rPh sb="0" eb="2">
      <t>イドウ</t>
    </rPh>
    <rPh sb="2" eb="4">
      <t>シキ</t>
    </rPh>
    <rPh sb="11" eb="14">
      <t>ケッテイビ</t>
    </rPh>
    <phoneticPr fontId="3"/>
  </si>
  <si>
    <t>誤</t>
    <rPh sb="0" eb="1">
      <t>アヤマ</t>
    </rPh>
    <phoneticPr fontId="6"/>
  </si>
  <si>
    <t>エラー：「退学日」が「退学決定日」より後になっています。（「退学日」が「退学決定日」より遡ります）。</t>
    <rPh sb="19" eb="20">
      <t>アト</t>
    </rPh>
    <phoneticPr fontId="6"/>
  </si>
  <si>
    <t>エラー４</t>
    <phoneticPr fontId="6"/>
  </si>
  <si>
    <t>エラー５</t>
    <phoneticPr fontId="6"/>
  </si>
  <si>
    <t>エラー６</t>
    <phoneticPr fontId="6"/>
  </si>
  <si>
    <t>①学校証明日
　 (例:2024/4/1)</t>
    <rPh sb="1" eb="3">
      <t>ガッコウ</t>
    </rPh>
    <rPh sb="3" eb="5">
      <t>ショウメイ</t>
    </rPh>
    <rPh sb="5" eb="6">
      <t>ヒ</t>
    </rPh>
    <rPh sb="10" eb="11">
      <t>レイ</t>
    </rPh>
    <phoneticPr fontId="6"/>
  </si>
  <si>
    <t>②学校名</t>
    <rPh sb="1" eb="3">
      <t>ガッコウ</t>
    </rPh>
    <rPh sb="3" eb="4">
      <t>メイ</t>
    </rPh>
    <phoneticPr fontId="6"/>
  </si>
  <si>
    <t>④学校電話番号</t>
    <rPh sb="1" eb="3">
      <t>ガッコウ</t>
    </rPh>
    <rPh sb="3" eb="5">
      <t>デンワ</t>
    </rPh>
    <rPh sb="5" eb="7">
      <t>バンゴウ</t>
    </rPh>
    <phoneticPr fontId="6"/>
  </si>
  <si>
    <t>入力
チェック４</t>
    <rPh sb="0" eb="2">
      <t>ニュウリョク</t>
    </rPh>
    <phoneticPr fontId="3"/>
  </si>
  <si>
    <t>⑤学校担当者名</t>
    <rPh sb="1" eb="3">
      <t>ガッコウ</t>
    </rPh>
    <rPh sb="3" eb="6">
      <t>タントウシャ</t>
    </rPh>
    <rPh sb="6" eb="7">
      <t>メイ</t>
    </rPh>
    <phoneticPr fontId="6"/>
  </si>
  <si>
    <t>②卒業日／終了日
（例：2023/3/31)</t>
    <rPh sb="1" eb="4">
      <t>ソツギョウビ</t>
    </rPh>
    <rPh sb="5" eb="8">
      <t>シュウリョウビ</t>
    </rPh>
    <rPh sb="10" eb="11">
      <t>レイ</t>
    </rPh>
    <phoneticPr fontId="6"/>
  </si>
  <si>
    <t>⑦学校区分
　 (例：01)</t>
    <rPh sb="1" eb="3">
      <t>ガッコウ</t>
    </rPh>
    <rPh sb="3" eb="5">
      <t>クブン</t>
    </rPh>
    <rPh sb="9" eb="10">
      <t>レイ</t>
    </rPh>
    <phoneticPr fontId="6"/>
  </si>
  <si>
    <t>※送付済の場合は□に✔をいれてください。返還誓約書を送付していない場合，本願（届）を作成できません。</t>
    <phoneticPr fontId="3"/>
  </si>
  <si>
    <t>✔</t>
    <phoneticPr fontId="3"/>
  </si>
  <si>
    <r>
      <t xml:space="preserve">③担当課長
</t>
    </r>
    <r>
      <rPr>
        <sz val="10"/>
        <color theme="0"/>
        <rFont val="ＭＳ Ｐゴシック"/>
        <family val="3"/>
        <charset val="128"/>
      </rPr>
      <t>※課長職以上の方</t>
    </r>
    <rPh sb="1" eb="3">
      <t>タントウ</t>
    </rPh>
    <rPh sb="3" eb="5">
      <t>カチョウ</t>
    </rPh>
    <rPh sb="7" eb="10">
      <t>カチョウショク</t>
    </rPh>
    <rPh sb="10" eb="12">
      <t>イジョウ</t>
    </rPh>
    <rPh sb="13" eb="14">
      <t>カタ</t>
    </rPh>
    <phoneticPr fontId="6"/>
  </si>
  <si>
    <t>⑨奨学生番号①</t>
    <rPh sb="1" eb="6">
      <t>ショウガクセイバンゴウ</t>
    </rPh>
    <phoneticPr fontId="6"/>
  </si>
  <si>
    <t>⑩奨学生番号②</t>
    <rPh sb="1" eb="6">
      <t>ショウガクセイバンゴウ</t>
    </rPh>
    <phoneticPr fontId="6"/>
  </si>
  <si>
    <r>
      <t xml:space="preserve">学部・学科
</t>
    </r>
    <r>
      <rPr>
        <b/>
        <sz val="13"/>
        <rFont val="ＭＳ Ｐゴシック"/>
        <family val="3"/>
        <charset val="128"/>
      </rPr>
      <t>（課程・研究科）</t>
    </r>
    <rPh sb="0" eb="2">
      <t>ガクブ</t>
    </rPh>
    <rPh sb="3" eb="5">
      <t>ガッカ</t>
    </rPh>
    <rPh sb="7" eb="9">
      <t>カテイ</t>
    </rPh>
    <rPh sb="10" eb="13">
      <t>ケンキュウカ</t>
    </rPh>
    <phoneticPr fontId="6"/>
  </si>
  <si>
    <t>✔</t>
    <phoneticPr fontId="3"/>
  </si>
  <si>
    <t>エラー：「退学日」が「退学決定日」と同じになっています。（「退学日」が「退学決定日」より遡ります）。</t>
    <rPh sb="18" eb="19">
      <t>オナ</t>
    </rPh>
    <phoneticPr fontId="6"/>
  </si>
  <si>
    <t>（理由）簡潔にご記入ください（上限５０文字）。</t>
    <rPh sb="1" eb="3">
      <t>リユウ</t>
    </rPh>
    <rPh sb="4" eb="6">
      <t>カンケツ</t>
    </rPh>
    <rPh sb="8" eb="10">
      <t>キニュウ</t>
    </rPh>
    <rPh sb="15" eb="17">
      <t>ジョウゲン</t>
    </rPh>
    <rPh sb="19" eb="21">
      <t>モジ</t>
    </rPh>
    <phoneticPr fontId="6"/>
  </si>
  <si>
    <t>学校証明欄の入力完了です。</t>
    <rPh sb="0" eb="2">
      <t>ガッコウ</t>
    </rPh>
    <rPh sb="2" eb="5">
      <t>ショウメイラン</t>
    </rPh>
    <rPh sb="6" eb="8">
      <t>ニュウリョク</t>
    </rPh>
    <rPh sb="8" eb="10">
      <t>カンリョウ</t>
    </rPh>
    <phoneticPr fontId="6"/>
  </si>
  <si>
    <t>退学の異動始期は</t>
    <rPh sb="0" eb="2">
      <t>タイガク</t>
    </rPh>
    <phoneticPr fontId="3"/>
  </si>
  <si>
    <t>【貸与】退学</t>
    <rPh sb="1" eb="3">
      <t>タイヨ</t>
    </rPh>
    <rPh sb="4" eb="6">
      <t>タイガク</t>
    </rPh>
    <phoneticPr fontId="3"/>
  </si>
  <si>
    <t>【貸与】　退学の異動願 （ 届 ）</t>
    <rPh sb="1" eb="3">
      <t>タイヨ</t>
    </rPh>
    <rPh sb="5" eb="6">
      <t>タイ</t>
    </rPh>
    <rPh sb="6" eb="7">
      <t>ガク</t>
    </rPh>
    <phoneticPr fontId="3"/>
  </si>
  <si>
    <t>【貸与】退学</t>
    <rPh sb="1" eb="3">
      <t>タイヨ</t>
    </rPh>
    <rPh sb="4" eb="6">
      <t>タイガク</t>
    </rPh>
    <phoneticPr fontId="3"/>
  </si>
  <si>
    <t>②異動情報・学校情報等・機構への送付が必要な場合（学校入力用）</t>
    <rPh sb="1" eb="3">
      <t>イドウ</t>
    </rPh>
    <rPh sb="3" eb="5">
      <t>ジョウホウ</t>
    </rPh>
    <rPh sb="6" eb="8">
      <t>ガッコウ</t>
    </rPh>
    <rPh sb="8" eb="10">
      <t>ジョウホウ</t>
    </rPh>
    <rPh sb="10" eb="11">
      <t>トウ</t>
    </rPh>
    <rPh sb="12" eb="14">
      <t>キコウ</t>
    </rPh>
    <rPh sb="16" eb="18">
      <t>ソウフ</t>
    </rPh>
    <rPh sb="19" eb="21">
      <t>ヒツヨウ</t>
    </rPh>
    <rPh sb="22" eb="24">
      <t>バアイ</t>
    </rPh>
    <rPh sb="25" eb="27">
      <t>ガッコウ</t>
    </rPh>
    <rPh sb="27" eb="29">
      <t>ニュウリョク</t>
    </rPh>
    <rPh sb="29" eb="30">
      <t>ヨウ</t>
    </rPh>
    <phoneticPr fontId="6"/>
  </si>
  <si>
    <r>
      <t>２．異動情報の入力</t>
    </r>
    <r>
      <rPr>
        <b/>
        <sz val="10"/>
        <rFont val="ＭＳ Ｐゴシック"/>
        <family val="3"/>
        <charset val="128"/>
      </rPr>
      <t xml:space="preserve">
　</t>
    </r>
    <r>
      <rPr>
        <sz val="10"/>
        <rFont val="ＭＳ Ｐゴシック"/>
        <family val="3"/>
        <charset val="128"/>
      </rPr>
      <t>　　  ②退学事由を選択してください。</t>
    </r>
    <rPh sb="2" eb="4">
      <t>イドウ</t>
    </rPh>
    <rPh sb="4" eb="6">
      <t>ジョウホウ</t>
    </rPh>
    <rPh sb="7" eb="9">
      <t>ニュウリョク</t>
    </rPh>
    <rPh sb="16" eb="18">
      <t>タイガク</t>
    </rPh>
    <rPh sb="18" eb="20">
      <t>ジユウ</t>
    </rPh>
    <rPh sb="21" eb="23">
      <t>センタク</t>
    </rPh>
    <phoneticPr fontId="6"/>
  </si>
  <si>
    <t>⑩奨学生番号</t>
    <rPh sb="1" eb="6">
      <t>ショウガクセイバンゴウ</t>
    </rPh>
    <phoneticPr fontId="6"/>
  </si>
  <si>
    <r>
      <t xml:space="preserve">２．異動情報の入力と確認（一部①学生入力用より自動）
</t>
    </r>
    <r>
      <rPr>
        <sz val="10"/>
        <rFont val="ＭＳ Ｐゴシック"/>
        <family val="3"/>
        <charset val="128"/>
      </rPr>
      <t>　　　　学生の入力が正しいか確認のうえ、③～⑤を入力してください（授業料未納による遡り退学でない場合は⑤の入力は不要）。</t>
    </r>
    <rPh sb="2" eb="4">
      <t>イドウ</t>
    </rPh>
    <rPh sb="4" eb="6">
      <t>ジョウホウ</t>
    </rPh>
    <rPh sb="7" eb="9">
      <t>ニュウリョク</t>
    </rPh>
    <rPh sb="10" eb="12">
      <t>カクニン</t>
    </rPh>
    <rPh sb="13" eb="15">
      <t>イチブ</t>
    </rPh>
    <rPh sb="16" eb="18">
      <t>ガクセイ</t>
    </rPh>
    <rPh sb="18" eb="20">
      <t>ニュウリョク</t>
    </rPh>
    <rPh sb="20" eb="21">
      <t>ヨウ</t>
    </rPh>
    <rPh sb="23" eb="25">
      <t>ジドウ</t>
    </rPh>
    <rPh sb="31" eb="33">
      <t>ガクセイ</t>
    </rPh>
    <rPh sb="34" eb="36">
      <t>ニュウリョク</t>
    </rPh>
    <rPh sb="37" eb="38">
      <t>タダ</t>
    </rPh>
    <rPh sb="41" eb="43">
      <t>カクニン</t>
    </rPh>
    <rPh sb="51" eb="53">
      <t>ニュウリョク</t>
    </rPh>
    <phoneticPr fontId="6"/>
  </si>
  <si>
    <r>
      <rPr>
        <b/>
        <sz val="12"/>
        <rFont val="ＭＳ Ｐゴシック"/>
        <family val="3"/>
        <charset val="128"/>
      </rPr>
      <t>授業料未納</t>
    </r>
    <r>
      <rPr>
        <sz val="12"/>
        <rFont val="ＭＳ Ｐゴシック"/>
        <family val="3"/>
        <charset val="128"/>
      </rPr>
      <t xml:space="preserve">による
</t>
    </r>
    <r>
      <rPr>
        <b/>
        <sz val="12"/>
        <rFont val="ＭＳ Ｐゴシック"/>
        <family val="3"/>
        <charset val="128"/>
      </rPr>
      <t>遡り退学</t>
    </r>
    <r>
      <rPr>
        <sz val="12"/>
        <rFont val="ＭＳ Ｐゴシック"/>
        <family val="3"/>
        <charset val="128"/>
      </rPr>
      <t>ですか。</t>
    </r>
    <rPh sb="0" eb="3">
      <t>ジュギョウリョウ</t>
    </rPh>
    <rPh sb="3" eb="5">
      <t>ミノウ</t>
    </rPh>
    <rPh sb="9" eb="10">
      <t>サカノボ</t>
    </rPh>
    <rPh sb="11" eb="13">
      <t>タイガク</t>
    </rPh>
    <phoneticPr fontId="3"/>
  </si>
  <si>
    <r>
      <t>③</t>
    </r>
    <r>
      <rPr>
        <b/>
        <sz val="11"/>
        <color theme="0"/>
        <rFont val="ＭＳ Ｐゴシック"/>
        <family val="3"/>
        <charset val="128"/>
      </rPr>
      <t>授業料未納</t>
    </r>
    <r>
      <rPr>
        <sz val="11"/>
        <color theme="0"/>
        <rFont val="ＭＳ Ｐゴシック"/>
        <family val="3"/>
        <charset val="128"/>
      </rPr>
      <t xml:space="preserve">による
　 </t>
    </r>
    <r>
      <rPr>
        <b/>
        <sz val="11"/>
        <color theme="0"/>
        <rFont val="ＭＳ Ｐゴシック"/>
        <family val="3"/>
        <charset val="128"/>
      </rPr>
      <t>遡り退学</t>
    </r>
    <r>
      <rPr>
        <sz val="11"/>
        <color theme="0"/>
        <rFont val="ＭＳ Ｐゴシック"/>
        <family val="3"/>
        <charset val="128"/>
      </rPr>
      <t>ですか。</t>
    </r>
    <rPh sb="1" eb="4">
      <t>ジュギョウリョウ</t>
    </rPh>
    <rPh sb="4" eb="6">
      <t>ミノウ</t>
    </rPh>
    <rPh sb="12" eb="13">
      <t>サカノボ</t>
    </rPh>
    <rPh sb="14" eb="16">
      <t>タイガク</t>
    </rPh>
    <phoneticPr fontId="6"/>
  </si>
  <si>
    <t>⑧学年
　（例：2)</t>
    <rPh sb="1" eb="3">
      <t>ガクネン</t>
    </rPh>
    <rPh sb="6" eb="7">
      <t>レイ</t>
    </rPh>
    <phoneticPr fontId="6"/>
  </si>
  <si>
    <t>⑥学校番号
　 (例：1099901)</t>
    <rPh sb="1" eb="3">
      <t>ガッコウ</t>
    </rPh>
    <rPh sb="3" eb="5">
      <t>バンゴウ</t>
    </rPh>
    <rPh sb="9" eb="10">
      <t>レイ</t>
    </rPh>
    <phoneticPr fontId="6"/>
  </si>
  <si>
    <t>６．機構に送付が必要な理由</t>
    <rPh sb="2" eb="4">
      <t>キコウ</t>
    </rPh>
    <rPh sb="4" eb="6">
      <t>ソウフ</t>
    </rPh>
    <rPh sb="7" eb="9">
      <t>ヒツヨウ</t>
    </rPh>
    <rPh sb="11" eb="13">
      <t>リユウ</t>
    </rPh>
    <phoneticPr fontId="3"/>
  </si>
  <si>
    <t>⑧学年
　（例：2）</t>
    <rPh sb="1" eb="3">
      <t>ガクネン</t>
    </rPh>
    <rPh sb="6" eb="7">
      <t>レイ</t>
    </rPh>
    <phoneticPr fontId="6"/>
  </si>
  <si>
    <r>
      <t xml:space="preserve">４．学校証明欄
</t>
    </r>
    <r>
      <rPr>
        <sz val="10"/>
        <rFont val="ＭＳ Ｐゴシック"/>
        <family val="3"/>
        <charset val="128"/>
      </rPr>
      <t>　　　　①～⑦を入力してください（⑦は省略可）。</t>
    </r>
    <rPh sb="2" eb="7">
      <t>ガッコウショウメイラン</t>
    </rPh>
    <rPh sb="16" eb="18">
      <t>ニュウリョク</t>
    </rPh>
    <rPh sb="27" eb="30">
      <t>ショウリャクカ</t>
    </rPh>
    <phoneticPr fontId="6"/>
  </si>
  <si>
    <t>入力チェック１</t>
    <rPh sb="0" eb="2">
      <t>ニュウリョク</t>
    </rPh>
    <phoneticPr fontId="3"/>
  </si>
  <si>
    <t>入力チェック２</t>
    <rPh sb="0" eb="2">
      <t>ニュウリョク</t>
    </rPh>
    <phoneticPr fontId="3"/>
  </si>
  <si>
    <t>入力チェック３</t>
    <rPh sb="0" eb="2">
      <t>ニュウリョク</t>
    </rPh>
    <phoneticPr fontId="3"/>
  </si>
  <si>
    <t>入力チェック４</t>
    <rPh sb="0" eb="2">
      <t>ニュウリョク</t>
    </rPh>
    <phoneticPr fontId="3"/>
  </si>
  <si>
    <t>下記に✔が入る場合は、スカラＡＣから入力処理せずに異動願を機構に送付してください。</t>
    <rPh sb="25" eb="27">
      <t>イドウ</t>
    </rPh>
    <rPh sb="27" eb="28">
      <t>ネガイ</t>
    </rPh>
    <phoneticPr fontId="3"/>
  </si>
  <si>
    <r>
      <t>６．機構に送付が必要な理由</t>
    </r>
    <r>
      <rPr>
        <b/>
        <sz val="10"/>
        <rFont val="ＭＳ Ｐゴシック"/>
        <family val="3"/>
        <charset val="128"/>
      </rPr>
      <t xml:space="preserve">
</t>
    </r>
    <r>
      <rPr>
        <sz val="10"/>
        <rFont val="ＭＳ Ｐゴシック"/>
        <family val="3"/>
        <charset val="128"/>
      </rPr>
      <t>　　　　機構に送付が必要となった場合の該当理由の□に✔をいれてください（その他に該当する場合は理由も記入してください）。
       　※ 未振込期間が発生している場合は、最終振込年月の翌月を異動始期とする「停止」（異動処理都合）の入力を行ってください。
　　　　※ 振込超過がある場合は、「振込金受取書」のコピーを異動願（届）にホチキス留めのうえ送付してください。</t>
    </r>
    <rPh sb="2" eb="4">
      <t>キコウ</t>
    </rPh>
    <rPh sb="5" eb="7">
      <t>ソウフ</t>
    </rPh>
    <rPh sb="8" eb="10">
      <t>ヒツヨウ</t>
    </rPh>
    <rPh sb="11" eb="13">
      <t>リユウ</t>
    </rPh>
    <rPh sb="18" eb="20">
      <t>キコウ</t>
    </rPh>
    <rPh sb="21" eb="23">
      <t>ソウフ</t>
    </rPh>
    <rPh sb="24" eb="26">
      <t>ヒツヨウ</t>
    </rPh>
    <rPh sb="30" eb="32">
      <t>バアイ</t>
    </rPh>
    <rPh sb="52" eb="53">
      <t>タ</t>
    </rPh>
    <rPh sb="54" eb="56">
      <t>ガイトウ</t>
    </rPh>
    <rPh sb="58" eb="60">
      <t>バアイ</t>
    </rPh>
    <rPh sb="61" eb="63">
      <t>リユウ</t>
    </rPh>
    <rPh sb="64" eb="66">
      <t>キニュウ</t>
    </rPh>
    <rPh sb="85" eb="86">
      <t>ミ</t>
    </rPh>
    <rPh sb="86" eb="88">
      <t>フリコミ</t>
    </rPh>
    <rPh sb="88" eb="90">
      <t>キカン</t>
    </rPh>
    <rPh sb="91" eb="93">
      <t>ハッセイ</t>
    </rPh>
    <rPh sb="97" eb="99">
      <t>バアイ</t>
    </rPh>
    <rPh sb="101" eb="105">
      <t>サイシュウフリコミ</t>
    </rPh>
    <rPh sb="105" eb="107">
      <t>ネンゲツ</t>
    </rPh>
    <rPh sb="108" eb="110">
      <t>ヨクゲツ</t>
    </rPh>
    <rPh sb="111" eb="113">
      <t>イドウ</t>
    </rPh>
    <rPh sb="113" eb="115">
      <t>シキ</t>
    </rPh>
    <rPh sb="119" eb="121">
      <t>テイシ</t>
    </rPh>
    <rPh sb="123" eb="125">
      <t>イドウ</t>
    </rPh>
    <rPh sb="125" eb="127">
      <t>ショリ</t>
    </rPh>
    <rPh sb="127" eb="129">
      <t>ツゴウ</t>
    </rPh>
    <rPh sb="131" eb="133">
      <t>ニュウリョク</t>
    </rPh>
    <rPh sb="134" eb="135">
      <t>オコナ</t>
    </rPh>
    <rPh sb="149" eb="151">
      <t>フリコミ</t>
    </rPh>
    <rPh sb="151" eb="153">
      <t>チョウカ</t>
    </rPh>
    <rPh sb="156" eb="158">
      <t>バアイ</t>
    </rPh>
    <rPh sb="161" eb="164">
      <t>フリコミキン</t>
    </rPh>
    <rPh sb="164" eb="167">
      <t>ウケトリショ</t>
    </rPh>
    <rPh sb="173" eb="175">
      <t>イドウ</t>
    </rPh>
    <rPh sb="175" eb="176">
      <t>ネガイ</t>
    </rPh>
    <rPh sb="177" eb="178">
      <t>トドケ</t>
    </rPh>
    <rPh sb="184" eb="185">
      <t>ド</t>
    </rPh>
    <rPh sb="189" eb="191">
      <t>ソウフ</t>
    </rPh>
    <phoneticPr fontId="6"/>
  </si>
  <si>
    <t>(24.4)</t>
    <phoneticPr fontId="3"/>
  </si>
  <si>
    <t>電　話　番　号</t>
    <rPh sb="0" eb="1">
      <t>デン</t>
    </rPh>
    <rPh sb="2" eb="3">
      <t>ハナシ</t>
    </rPh>
    <rPh sb="4" eb="5">
      <t>バン</t>
    </rPh>
    <rPh sb="6" eb="7">
      <t>ゴウ</t>
    </rPh>
    <phoneticPr fontId="3"/>
  </si>
  <si>
    <t>送付必要</t>
    <rPh sb="0" eb="2">
      <t>ソウフ</t>
    </rPh>
    <rPh sb="2" eb="4">
      <t>ヒツヨウ</t>
    </rPh>
    <phoneticPr fontId="3"/>
  </si>
  <si>
    <t>送付不要</t>
    <rPh sb="0" eb="2">
      <t>ソウフ</t>
    </rPh>
    <rPh sb="2" eb="4">
      <t>フヨウ</t>
    </rPh>
    <phoneticPr fontId="3"/>
  </si>
  <si>
    <t>◆入力エラー◆</t>
    <rPh sb="1" eb="3">
      <t>ニュウリョク</t>
    </rPh>
    <phoneticPr fontId="3"/>
  </si>
  <si>
    <t>×　返戻金が発生するため処理できません。確認してください。</t>
    <rPh sb="2" eb="5">
      <t>ヘンレイキン</t>
    </rPh>
    <rPh sb="6" eb="8">
      <t>ハッセイ</t>
    </rPh>
    <rPh sb="12" eb="14">
      <t>ショリ</t>
    </rPh>
    <rPh sb="20" eb="22">
      <t>カクニン</t>
    </rPh>
    <phoneticPr fontId="3"/>
  </si>
  <si>
    <t>×　未振込額が発生するため処理できません。確認してください。</t>
    <rPh sb="2" eb="6">
      <t>ミフリコミガク</t>
    </rPh>
    <rPh sb="7" eb="9">
      <t>ハッセイ</t>
    </rPh>
    <rPh sb="13" eb="15">
      <t>ショリ</t>
    </rPh>
    <rPh sb="21" eb="23">
      <t>カクニン</t>
    </rPh>
    <phoneticPr fontId="3"/>
  </si>
  <si>
    <t>⇒</t>
    <phoneticPr fontId="3"/>
  </si>
  <si>
    <t>ココをクリック</t>
    <phoneticPr fontId="3"/>
  </si>
  <si>
    <t>異動始期チェック</t>
    <rPh sb="0" eb="2">
      <t>イドウ</t>
    </rPh>
    <rPh sb="2" eb="4">
      <t>シキ</t>
    </rPh>
    <phoneticPr fontId="3"/>
  </si>
  <si>
    <t>【貸与】退学の異動願作成マニュアル</t>
    <rPh sb="1" eb="3">
      <t>タイヨ</t>
    </rPh>
    <rPh sb="4" eb="6">
      <t>タイガク</t>
    </rPh>
    <rPh sb="7" eb="9">
      <t>イドウ</t>
    </rPh>
    <rPh sb="9" eb="10">
      <t>ネガイ</t>
    </rPh>
    <rPh sb="10" eb="12">
      <t>サクセイ</t>
    </rPh>
    <phoneticPr fontId="3"/>
  </si>
  <si>
    <r>
      <t>１．基本情報の入力</t>
    </r>
    <r>
      <rPr>
        <b/>
        <sz val="10"/>
        <rFont val="ＭＳ Ｐゴシック"/>
        <family val="3"/>
        <charset val="128"/>
      </rPr>
      <t xml:space="preserve">
　　 </t>
    </r>
    <r>
      <rPr>
        <sz val="10"/>
        <rFont val="ＭＳ Ｐゴシック"/>
        <family val="3"/>
        <charset val="128"/>
      </rPr>
      <t>　①～⑨を入力してください（併用貸与の場合は⑩も）。</t>
    </r>
    <rPh sb="2" eb="4">
      <t>キホン</t>
    </rPh>
    <rPh sb="4" eb="6">
      <t>ジョウホウ</t>
    </rPh>
    <rPh sb="7" eb="9">
      <t>ニュウリョク</t>
    </rPh>
    <rPh sb="18" eb="20">
      <t>ニュウリョク</t>
    </rPh>
    <rPh sb="27" eb="29">
      <t>ヘイヨウ</t>
    </rPh>
    <rPh sb="29" eb="31">
      <t>タイヨ</t>
    </rPh>
    <rPh sb="32" eb="34">
      <t>バアイ</t>
    </rPh>
    <phoneticPr fontId="6"/>
  </si>
  <si>
    <t>①「学生」が「①基本情報・異動情報」のシートを開きます。</t>
    <rPh sb="2" eb="4">
      <t>ガクセイ</t>
    </rPh>
    <rPh sb="8" eb="12">
      <t>キホンジョウホウ</t>
    </rPh>
    <rPh sb="13" eb="15">
      <t>イドウ</t>
    </rPh>
    <rPh sb="15" eb="17">
      <t>ジョウホウ</t>
    </rPh>
    <rPh sb="23" eb="24">
      <t>ヒラ</t>
    </rPh>
    <phoneticPr fontId="3"/>
  </si>
  <si>
    <t>yyyy/mm/ddの形式で入力してください</t>
    <rPh sb="11" eb="13">
      <t>ケイシキ</t>
    </rPh>
    <rPh sb="14" eb="16">
      <t>ニュウリョク</t>
    </rPh>
    <phoneticPr fontId="3"/>
  </si>
  <si>
    <t>②「学校担当者」が「②異動情報・学校情報・未振込情報」のシートを開きます。</t>
    <rPh sb="2" eb="4">
      <t>ガッコウ</t>
    </rPh>
    <rPh sb="4" eb="7">
      <t>タントウシャ</t>
    </rPh>
    <rPh sb="11" eb="13">
      <t>イドウ</t>
    </rPh>
    <rPh sb="13" eb="15">
      <t>ジョウホウ</t>
    </rPh>
    <rPh sb="16" eb="18">
      <t>ガッコウ</t>
    </rPh>
    <rPh sb="18" eb="20">
      <t>ジョウホウ</t>
    </rPh>
    <rPh sb="21" eb="24">
      <t>ミフリコミ</t>
    </rPh>
    <rPh sb="24" eb="26">
      <t>ジョウホウ</t>
    </rPh>
    <rPh sb="32" eb="33">
      <t>ヒラ</t>
    </rPh>
    <phoneticPr fontId="3"/>
  </si>
  <si>
    <t>　①ー１．「学生」が基本情報の入力をします（薄い黄色のセルが入力セルです）。
　　　※「例」がある項目は「例」を参考に入力してください。入力制限がかかっています。</t>
    <rPh sb="6" eb="8">
      <t>ガクセイ</t>
    </rPh>
    <rPh sb="10" eb="14">
      <t>キホンジョウホウ</t>
    </rPh>
    <rPh sb="15" eb="17">
      <t>ニュウリョク</t>
    </rPh>
    <rPh sb="22" eb="23">
      <t>ウス</t>
    </rPh>
    <rPh sb="24" eb="26">
      <t>キイロ</t>
    </rPh>
    <rPh sb="30" eb="32">
      <t>ニュウリョク</t>
    </rPh>
    <rPh sb="44" eb="45">
      <t>レイ</t>
    </rPh>
    <rPh sb="49" eb="51">
      <t>コウモク</t>
    </rPh>
    <rPh sb="53" eb="54">
      <t>レイ</t>
    </rPh>
    <rPh sb="56" eb="58">
      <t>サンコウ</t>
    </rPh>
    <rPh sb="59" eb="61">
      <t>ニュウリョク</t>
    </rPh>
    <rPh sb="68" eb="70">
      <t>ニュウリョク</t>
    </rPh>
    <rPh sb="70" eb="72">
      <t>セイゲン</t>
    </rPh>
    <phoneticPr fontId="3"/>
  </si>
  <si>
    <t>　①ー２．「学生」が異動情報の入力をします。
　　　※「例」がある項目は「例」を参考に入力してください。入力制限がかかっています。</t>
    <rPh sb="6" eb="8">
      <t>ガクセイ</t>
    </rPh>
    <rPh sb="10" eb="12">
      <t>イドウ</t>
    </rPh>
    <rPh sb="12" eb="14">
      <t>ジョウホウ</t>
    </rPh>
    <rPh sb="15" eb="17">
      <t>ニュウリョク</t>
    </rPh>
    <rPh sb="28" eb="29">
      <t>レイ</t>
    </rPh>
    <rPh sb="33" eb="35">
      <t>コウモク</t>
    </rPh>
    <rPh sb="37" eb="38">
      <t>レイ</t>
    </rPh>
    <rPh sb="40" eb="42">
      <t>サンコウ</t>
    </rPh>
    <rPh sb="43" eb="45">
      <t>ニュウリョク</t>
    </rPh>
    <rPh sb="52" eb="54">
      <t>ニュウリョク</t>
    </rPh>
    <rPh sb="54" eb="56">
      <t>セイゲン</t>
    </rPh>
    <phoneticPr fontId="3"/>
  </si>
  <si>
    <t>未入力箇所があると「エラー」と表示されます。必要項目を全て入力してください。
全ての入力が完了すると「入力完了」と表示されます。</t>
    <rPh sb="0" eb="3">
      <t>ミニュウリョク</t>
    </rPh>
    <rPh sb="3" eb="5">
      <t>カショ</t>
    </rPh>
    <rPh sb="15" eb="17">
      <t>ヒョウジ</t>
    </rPh>
    <rPh sb="22" eb="24">
      <t>ヒツヨウ</t>
    </rPh>
    <rPh sb="24" eb="26">
      <t>コウモク</t>
    </rPh>
    <rPh sb="27" eb="28">
      <t>スベ</t>
    </rPh>
    <rPh sb="29" eb="31">
      <t>ニュウリョク</t>
    </rPh>
    <phoneticPr fontId="3"/>
  </si>
  <si>
    <t>★POINT★</t>
    <phoneticPr fontId="3"/>
  </si>
  <si>
    <t>　②ー１．「学生」が入力した基本情報を「学校担当者」が確認します。</t>
    <rPh sb="6" eb="8">
      <t>ガクセイ</t>
    </rPh>
    <rPh sb="10" eb="12">
      <t>ニュウリョク</t>
    </rPh>
    <rPh sb="14" eb="18">
      <t>キホンジョウホウ</t>
    </rPh>
    <rPh sb="20" eb="22">
      <t>ガッコウ</t>
    </rPh>
    <rPh sb="22" eb="25">
      <t>タントウシャ</t>
    </rPh>
    <rPh sb="27" eb="29">
      <t>カクニン</t>
    </rPh>
    <phoneticPr fontId="3"/>
  </si>
  <si>
    <r>
      <t xml:space="preserve">　★．返還誓約書の機構送付を確認します。不備のない返還誓約書を送付済であれば薄い黄色セルに✔をいれます。
</t>
    </r>
    <r>
      <rPr>
        <sz val="11"/>
        <color rgb="FFFF0000"/>
        <rFont val="游ゴシック"/>
        <family val="3"/>
        <charset val="128"/>
        <scheme val="minor"/>
      </rPr>
      <t>　　　※返還誓約書を送付していない場合は、本願（届）を作成できません。</t>
    </r>
    <rPh sb="3" eb="8">
      <t>ヘンカンセイヤクショ</t>
    </rPh>
    <rPh sb="9" eb="11">
      <t>キコウ</t>
    </rPh>
    <rPh sb="11" eb="13">
      <t>ソウフ</t>
    </rPh>
    <rPh sb="14" eb="16">
      <t>カクニン</t>
    </rPh>
    <rPh sb="20" eb="22">
      <t>フビ</t>
    </rPh>
    <rPh sb="25" eb="30">
      <t>ヘンカンセイヤクショ</t>
    </rPh>
    <rPh sb="31" eb="33">
      <t>ソウフ</t>
    </rPh>
    <rPh sb="33" eb="34">
      <t>ズ</t>
    </rPh>
    <rPh sb="38" eb="39">
      <t>ウス</t>
    </rPh>
    <rPh sb="40" eb="42">
      <t>キイロ</t>
    </rPh>
    <rPh sb="57" eb="62">
      <t>ヘンカンセイヤクショ</t>
    </rPh>
    <rPh sb="63" eb="65">
      <t>ソウフ</t>
    </rPh>
    <rPh sb="70" eb="72">
      <t>バアイ</t>
    </rPh>
    <rPh sb="74" eb="76">
      <t>ホンネガイ</t>
    </rPh>
    <rPh sb="77" eb="78">
      <t>トドケ</t>
    </rPh>
    <rPh sb="80" eb="82">
      <t>サクセイ</t>
    </rPh>
    <phoneticPr fontId="3"/>
  </si>
  <si>
    <t>退学事由をプルダウンから選択してください。</t>
    <rPh sb="0" eb="2">
      <t>タイガク</t>
    </rPh>
    <rPh sb="2" eb="4">
      <t>ジユウ</t>
    </rPh>
    <rPh sb="12" eb="14">
      <t>センタク</t>
    </rPh>
    <phoneticPr fontId="3"/>
  </si>
  <si>
    <t>授業料未納による遡り退学に該当する場合は「はい」を、該当しない場合は「いいえ」をプルダウンから選択してください。</t>
    <rPh sb="0" eb="3">
      <t>ジュギョウリョウ</t>
    </rPh>
    <rPh sb="3" eb="5">
      <t>ミノウ</t>
    </rPh>
    <rPh sb="8" eb="9">
      <t>サカノボ</t>
    </rPh>
    <rPh sb="10" eb="12">
      <t>タイガク</t>
    </rPh>
    <rPh sb="13" eb="15">
      <t>ガイトウ</t>
    </rPh>
    <rPh sb="17" eb="19">
      <t>バアイ</t>
    </rPh>
    <rPh sb="26" eb="28">
      <t>ガイトウ</t>
    </rPh>
    <rPh sb="31" eb="33">
      <t>バアイ</t>
    </rPh>
    <rPh sb="47" eb="49">
      <t>センタク</t>
    </rPh>
    <phoneticPr fontId="3"/>
  </si>
  <si>
    <t>Q）授業料未納による遡り退学とは</t>
    <rPh sb="2" eb="5">
      <t>ジュギョウリョウ</t>
    </rPh>
    <rPh sb="5" eb="7">
      <t>ミノウ</t>
    </rPh>
    <rPh sb="10" eb="11">
      <t>サカノボ</t>
    </rPh>
    <rPh sb="12" eb="14">
      <t>タイガク</t>
    </rPh>
    <phoneticPr fontId="3"/>
  </si>
  <si>
    <t>ー「いいえ」を選択した場合</t>
    <rPh sb="7" eb="9">
      <t>センタク</t>
    </rPh>
    <rPh sb="11" eb="13">
      <t>バアイ</t>
    </rPh>
    <phoneticPr fontId="3"/>
  </si>
  <si>
    <t>ー「はい」を選択した場合</t>
    <rPh sb="6" eb="8">
      <t>センタク</t>
    </rPh>
    <rPh sb="10" eb="12">
      <t>バアイ</t>
    </rPh>
    <phoneticPr fontId="3"/>
  </si>
  <si>
    <t>◆エラー１：「退学日」が「退学決定日」より後になっています。</t>
    <rPh sb="7" eb="9">
      <t>タイガク</t>
    </rPh>
    <rPh sb="9" eb="10">
      <t>ビ</t>
    </rPh>
    <rPh sb="13" eb="15">
      <t>タイガク</t>
    </rPh>
    <rPh sb="15" eb="17">
      <t>ケッテイ</t>
    </rPh>
    <rPh sb="17" eb="18">
      <t>ビ</t>
    </rPh>
    <rPh sb="21" eb="22">
      <t>アト</t>
    </rPh>
    <phoneticPr fontId="3"/>
  </si>
  <si>
    <t>◆エラー２：「退学日」が「退学決定日」と同じになっています。</t>
    <rPh sb="7" eb="9">
      <t>タイガク</t>
    </rPh>
    <rPh sb="9" eb="10">
      <t>ビ</t>
    </rPh>
    <rPh sb="13" eb="15">
      <t>タイガク</t>
    </rPh>
    <rPh sb="15" eb="17">
      <t>ケッテイ</t>
    </rPh>
    <rPh sb="17" eb="18">
      <t>ビ</t>
    </rPh>
    <rPh sb="20" eb="21">
      <t>オナ</t>
    </rPh>
    <phoneticPr fontId="3"/>
  </si>
  <si>
    <t>Q）授業料未納による遡り退学とは（参照）</t>
    <rPh sb="2" eb="5">
      <t>ジュギョウリョウ</t>
    </rPh>
    <rPh sb="5" eb="7">
      <t>ミノウ</t>
    </rPh>
    <rPh sb="10" eb="11">
      <t>サカノボ</t>
    </rPh>
    <rPh sb="12" eb="14">
      <t>タイガク</t>
    </rPh>
    <rPh sb="17" eb="19">
      <t>サンショウ</t>
    </rPh>
    <phoneticPr fontId="3"/>
  </si>
  <si>
    <r>
      <t>３．学校から機構への連絡事項記入欄</t>
    </r>
    <r>
      <rPr>
        <b/>
        <sz val="10"/>
        <rFont val="ＭＳ Ｐゴシック"/>
        <family val="3"/>
        <charset val="128"/>
      </rPr>
      <t xml:space="preserve">
</t>
    </r>
    <r>
      <rPr>
        <sz val="10"/>
        <rFont val="ＭＳ Ｐゴシック"/>
        <family val="3"/>
        <charset val="128"/>
      </rPr>
      <t>　　　　学校から機構への連絡事項があればこちらに入力してください（入力上限全角８０文字）。　</t>
    </r>
    <rPh sb="2" eb="4">
      <t>ガッコウ</t>
    </rPh>
    <rPh sb="6" eb="8">
      <t>キコウ</t>
    </rPh>
    <rPh sb="10" eb="12">
      <t>レンラク</t>
    </rPh>
    <rPh sb="12" eb="14">
      <t>ジコウ</t>
    </rPh>
    <rPh sb="14" eb="16">
      <t>キニュウ</t>
    </rPh>
    <rPh sb="16" eb="17">
      <t>ラン</t>
    </rPh>
    <rPh sb="22" eb="24">
      <t>ガッコウ</t>
    </rPh>
    <rPh sb="26" eb="28">
      <t>キコウ</t>
    </rPh>
    <rPh sb="30" eb="32">
      <t>レンラク</t>
    </rPh>
    <rPh sb="32" eb="34">
      <t>ジコウ</t>
    </rPh>
    <rPh sb="42" eb="44">
      <t>ニュウリョク</t>
    </rPh>
    <rPh sb="51" eb="53">
      <t>ニュウリョク</t>
    </rPh>
    <rPh sb="53" eb="55">
      <t>ジョウゲン</t>
    </rPh>
    <rPh sb="55" eb="57">
      <t>ゼンカク</t>
    </rPh>
    <rPh sb="59" eb="61">
      <t>モジ</t>
    </rPh>
    <phoneticPr fontId="6"/>
  </si>
  <si>
    <t>　②ー２．「学生」が入力した異動情報を「学校担当者」が確認し、「学校担当者」が異動情報を入力します。</t>
    <rPh sb="6" eb="8">
      <t>ガクセイ</t>
    </rPh>
    <rPh sb="10" eb="12">
      <t>ニュウリョク</t>
    </rPh>
    <rPh sb="14" eb="16">
      <t>イドウ</t>
    </rPh>
    <rPh sb="16" eb="18">
      <t>ジョウホウ</t>
    </rPh>
    <rPh sb="20" eb="22">
      <t>ガッコウ</t>
    </rPh>
    <rPh sb="22" eb="25">
      <t>タントウシャ</t>
    </rPh>
    <rPh sb="27" eb="29">
      <t>カクニン</t>
    </rPh>
    <rPh sb="32" eb="34">
      <t>ガッコウ</t>
    </rPh>
    <rPh sb="34" eb="37">
      <t>タントウシャ</t>
    </rPh>
    <rPh sb="39" eb="41">
      <t>イドウ</t>
    </rPh>
    <rPh sb="41" eb="43">
      <t>ジョウホウ</t>
    </rPh>
    <rPh sb="44" eb="46">
      <t>ニュウリョク</t>
    </rPh>
    <phoneticPr fontId="3"/>
  </si>
  <si>
    <t>「退学日」と「退学決定日」の関係が正しく入力されると「正しい退学日と退学決定日が入力されています。」と表示されます。以下のエラーが出た場合は、正しい「退学日」と「退学決定日」の関係ではありません。</t>
    <rPh sb="1" eb="3">
      <t>タイガク</t>
    </rPh>
    <rPh sb="3" eb="4">
      <t>ヒ</t>
    </rPh>
    <rPh sb="7" eb="9">
      <t>タイガク</t>
    </rPh>
    <rPh sb="9" eb="12">
      <t>ケッテイビ</t>
    </rPh>
    <rPh sb="14" eb="16">
      <t>カンケイ</t>
    </rPh>
    <rPh sb="17" eb="18">
      <t>タダ</t>
    </rPh>
    <rPh sb="20" eb="22">
      <t>ニュウリョク</t>
    </rPh>
    <rPh sb="27" eb="28">
      <t>タダ</t>
    </rPh>
    <rPh sb="30" eb="33">
      <t>タイガクビ</t>
    </rPh>
    <rPh sb="34" eb="39">
      <t>タイガクケッテイビ</t>
    </rPh>
    <rPh sb="40" eb="42">
      <t>ニュウリョク</t>
    </rPh>
    <rPh sb="51" eb="53">
      <t>ヒョウジ</t>
    </rPh>
    <rPh sb="58" eb="60">
      <t>イカ</t>
    </rPh>
    <rPh sb="65" eb="66">
      <t>デ</t>
    </rPh>
    <rPh sb="67" eb="69">
      <t>バアイ</t>
    </rPh>
    <rPh sb="71" eb="72">
      <t>タダ</t>
    </rPh>
    <rPh sb="75" eb="78">
      <t>タイガクビ</t>
    </rPh>
    <rPh sb="81" eb="86">
      <t>タイガクケッテイビ</t>
    </rPh>
    <rPh sb="88" eb="90">
      <t>カンケイ</t>
    </rPh>
    <phoneticPr fontId="3"/>
  </si>
  <si>
    <t>　②ー３．「学校担当者」が学校から機構への連絡事項記入欄を入力します（特にない場合は記入は不要です）。</t>
    <rPh sb="6" eb="8">
      <t>ガッコウ</t>
    </rPh>
    <rPh sb="8" eb="11">
      <t>タントウシャ</t>
    </rPh>
    <rPh sb="13" eb="15">
      <t>ガッコウ</t>
    </rPh>
    <rPh sb="17" eb="19">
      <t>キコウ</t>
    </rPh>
    <rPh sb="21" eb="23">
      <t>レンラク</t>
    </rPh>
    <rPh sb="23" eb="25">
      <t>ジコウ</t>
    </rPh>
    <rPh sb="25" eb="28">
      <t>キニュウラン</t>
    </rPh>
    <rPh sb="29" eb="31">
      <t>ニュウリョク</t>
    </rPh>
    <rPh sb="35" eb="36">
      <t>トク</t>
    </rPh>
    <rPh sb="39" eb="41">
      <t>バアイ</t>
    </rPh>
    <rPh sb="42" eb="44">
      <t>キニュウ</t>
    </rPh>
    <rPh sb="45" eb="47">
      <t>フヨウ</t>
    </rPh>
    <phoneticPr fontId="3"/>
  </si>
  <si>
    <t>　②ー４．「学校担当者」が学校証明欄を入力します。</t>
    <rPh sb="6" eb="8">
      <t>ガッコウ</t>
    </rPh>
    <rPh sb="8" eb="11">
      <t>タントウシャ</t>
    </rPh>
    <rPh sb="13" eb="15">
      <t>ガッコウ</t>
    </rPh>
    <rPh sb="15" eb="18">
      <t>ショウメイラン</t>
    </rPh>
    <rPh sb="19" eb="21">
      <t>ニュウリョク</t>
    </rPh>
    <phoneticPr fontId="3"/>
  </si>
  <si>
    <t>　２０２４年度から原則、異動願の送付不要です。</t>
    <rPh sb="5" eb="7">
      <t>ネンド</t>
    </rPh>
    <rPh sb="9" eb="11">
      <t>ゲンソク</t>
    </rPh>
    <rPh sb="12" eb="14">
      <t>イドウ</t>
    </rPh>
    <rPh sb="14" eb="15">
      <t>ネガイ</t>
    </rPh>
    <rPh sb="16" eb="18">
      <t>ソウフ</t>
    </rPh>
    <rPh sb="18" eb="20">
      <t>フヨウ</t>
    </rPh>
    <phoneticPr fontId="3"/>
  </si>
  <si>
    <t>貸与奨学金の6または8から始まる11ケタの奨学生番号を入力してください。併用貸与の場合は奨学生番号②にも入力してください。</t>
    <rPh sb="0" eb="2">
      <t>タイヨ</t>
    </rPh>
    <rPh sb="2" eb="5">
      <t>ショウガクキン</t>
    </rPh>
    <rPh sb="13" eb="14">
      <t>ハジ</t>
    </rPh>
    <rPh sb="21" eb="26">
      <t>ショウガクセイバンゴウ</t>
    </rPh>
    <rPh sb="27" eb="29">
      <t>ニュウリョク</t>
    </rPh>
    <rPh sb="36" eb="38">
      <t>ヘイヨウ</t>
    </rPh>
    <rPh sb="38" eb="40">
      <t>タイヨ</t>
    </rPh>
    <rPh sb="41" eb="43">
      <t>バアイ</t>
    </rPh>
    <rPh sb="44" eb="49">
      <t>ショウガクセイバンゴウ</t>
    </rPh>
    <rPh sb="52" eb="54">
      <t>ニュウリョク</t>
    </rPh>
    <phoneticPr fontId="3"/>
  </si>
  <si>
    <t>※１</t>
    <phoneticPr fontId="3"/>
  </si>
  <si>
    <t>※２</t>
    <phoneticPr fontId="3"/>
  </si>
  <si>
    <t>※３</t>
    <phoneticPr fontId="3"/>
  </si>
  <si>
    <t>※４</t>
    <phoneticPr fontId="3"/>
  </si>
  <si>
    <t>※５</t>
    <phoneticPr fontId="3"/>
  </si>
  <si>
    <t>退学日をyyyy/mm/ddの形式で入力してください。</t>
    <phoneticPr fontId="3"/>
  </si>
  <si>
    <t>※６</t>
    <phoneticPr fontId="3"/>
  </si>
  <si>
    <t>※７</t>
    <phoneticPr fontId="3"/>
  </si>
  <si>
    <t>退学日に続けて退学決定日をyyyy/mm/ddの形式で入力してください。</t>
    <rPh sb="0" eb="3">
      <t>タイガクビ</t>
    </rPh>
    <rPh sb="4" eb="5">
      <t>ツヅ</t>
    </rPh>
    <rPh sb="7" eb="9">
      <t>タイガク</t>
    </rPh>
    <rPh sb="9" eb="12">
      <t>ケッテイビ</t>
    </rPh>
    <rPh sb="24" eb="26">
      <t>ケイシキ</t>
    </rPh>
    <rPh sb="27" eb="29">
      <t>ニュウリョク</t>
    </rPh>
    <phoneticPr fontId="3"/>
  </si>
  <si>
    <t>「退学日」に基づいた退学の異動始期が自動で生成されます。</t>
    <rPh sb="1" eb="4">
      <t>タイガクビ</t>
    </rPh>
    <rPh sb="6" eb="7">
      <t>モト</t>
    </rPh>
    <rPh sb="10" eb="12">
      <t>タイガク</t>
    </rPh>
    <rPh sb="13" eb="15">
      <t>イドウ</t>
    </rPh>
    <rPh sb="15" eb="17">
      <t>シキ</t>
    </rPh>
    <rPh sb="18" eb="20">
      <t>ジドウ</t>
    </rPh>
    <rPh sb="21" eb="23">
      <t>セイセイ</t>
    </rPh>
    <phoneticPr fontId="3"/>
  </si>
  <si>
    <t>※８</t>
    <phoneticPr fontId="3"/>
  </si>
  <si>
    <t>「退学決定日」に基づいた退学の異動始期が自動で生成されます。</t>
    <rPh sb="1" eb="3">
      <t>タイガク</t>
    </rPh>
    <rPh sb="3" eb="5">
      <t>ケッテイ</t>
    </rPh>
    <rPh sb="5" eb="6">
      <t>ビ</t>
    </rPh>
    <rPh sb="8" eb="9">
      <t>モト</t>
    </rPh>
    <rPh sb="12" eb="14">
      <t>タイガク</t>
    </rPh>
    <rPh sb="15" eb="17">
      <t>イドウ</t>
    </rPh>
    <rPh sb="17" eb="19">
      <t>シキ</t>
    </rPh>
    <rPh sb="20" eb="22">
      <t>ジドウ</t>
    </rPh>
    <rPh sb="23" eb="25">
      <t>セイセイ</t>
    </rPh>
    <phoneticPr fontId="3"/>
  </si>
  <si>
    <t>※９</t>
    <phoneticPr fontId="3"/>
  </si>
  <si>
    <t>※10</t>
    <phoneticPr fontId="3"/>
  </si>
  <si>
    <t>未入力でもエラーになりません。</t>
    <rPh sb="0" eb="3">
      <t>ミニュウリョク</t>
    </rPh>
    <phoneticPr fontId="3"/>
  </si>
  <si>
    <t>学校証明日をyyyy/mm/ddの形式で入力してください。</t>
    <rPh sb="0" eb="5">
      <t>ガッコウショウメイビ</t>
    </rPh>
    <rPh sb="17" eb="19">
      <t>ケイシキ</t>
    </rPh>
    <rPh sb="20" eb="22">
      <t>ニュウリョク</t>
    </rPh>
    <phoneticPr fontId="3"/>
  </si>
  <si>
    <t>入力制限はありません。</t>
    <rPh sb="0" eb="2">
      <t>ニュウリョク</t>
    </rPh>
    <rPh sb="2" eb="4">
      <t>セイゲン</t>
    </rPh>
    <phoneticPr fontId="3"/>
  </si>
  <si>
    <t>６ケタの学校番号を入力してください</t>
    <rPh sb="4" eb="8">
      <t>ガッコウバンゴウ</t>
    </rPh>
    <rPh sb="9" eb="11">
      <t>ニュウリョク</t>
    </rPh>
    <phoneticPr fontId="3"/>
  </si>
  <si>
    <t>学校区分は未入力でもエラーにならず、省略可能です。</t>
    <rPh sb="0" eb="4">
      <t>ガッコウクブン</t>
    </rPh>
    <rPh sb="5" eb="8">
      <t>ミニュウリョク</t>
    </rPh>
    <rPh sb="18" eb="20">
      <t>ショウリャク</t>
    </rPh>
    <rPh sb="20" eb="22">
      <t>カノウ</t>
    </rPh>
    <phoneticPr fontId="3"/>
  </si>
  <si>
    <t>※11</t>
    <phoneticPr fontId="3"/>
  </si>
  <si>
    <t>※12</t>
    <phoneticPr fontId="3"/>
  </si>
  <si>
    <t>※13</t>
    <phoneticPr fontId="3"/>
  </si>
  <si>
    <t>※14</t>
    <phoneticPr fontId="3"/>
  </si>
  <si>
    <t>振込超過がある場合は、「振込金受け取り書」のコピーを異動願（届）にホチキス留めのうえ送付してください。</t>
    <rPh sb="0" eb="2">
      <t>フリコミ</t>
    </rPh>
    <rPh sb="2" eb="4">
      <t>チョウカ</t>
    </rPh>
    <rPh sb="7" eb="9">
      <t>バアイ</t>
    </rPh>
    <rPh sb="12" eb="15">
      <t>フリコミキン</t>
    </rPh>
    <rPh sb="15" eb="16">
      <t>ウ</t>
    </rPh>
    <rPh sb="17" eb="18">
      <t>ト</t>
    </rPh>
    <rPh sb="19" eb="20">
      <t>ショ</t>
    </rPh>
    <rPh sb="26" eb="28">
      <t>イドウ</t>
    </rPh>
    <rPh sb="28" eb="29">
      <t>ネガイ</t>
    </rPh>
    <rPh sb="30" eb="31">
      <t>トドケ</t>
    </rPh>
    <rPh sb="37" eb="38">
      <t>ド</t>
    </rPh>
    <rPh sb="42" eb="44">
      <t>ソウフ</t>
    </rPh>
    <phoneticPr fontId="3"/>
  </si>
  <si>
    <t>組戻し後の異動入力は原則として本機構で行います。</t>
    <rPh sb="0" eb="2">
      <t>クミモド</t>
    </rPh>
    <rPh sb="3" eb="4">
      <t>ゴ</t>
    </rPh>
    <rPh sb="5" eb="7">
      <t>イドウ</t>
    </rPh>
    <rPh sb="7" eb="9">
      <t>ニュウリョク</t>
    </rPh>
    <rPh sb="10" eb="12">
      <t>ゲンソク</t>
    </rPh>
    <rPh sb="15" eb="18">
      <t>ホンキコウ</t>
    </rPh>
    <rPh sb="19" eb="20">
      <t>オコナ</t>
    </rPh>
    <phoneticPr fontId="3"/>
  </si>
  <si>
    <t>※17</t>
    <phoneticPr fontId="3"/>
  </si>
  <si>
    <t>　②ー６．以下の場合は、機構への送付が必要となります。送付な必要な場合は、その理由に✔をいれてください。</t>
    <rPh sb="5" eb="7">
      <t>イカ</t>
    </rPh>
    <rPh sb="8" eb="10">
      <t>バアイ</t>
    </rPh>
    <rPh sb="12" eb="14">
      <t>キコウ</t>
    </rPh>
    <rPh sb="16" eb="18">
      <t>ソウフ</t>
    </rPh>
    <rPh sb="19" eb="21">
      <t>ヒツヨウ</t>
    </rPh>
    <rPh sb="27" eb="29">
      <t>ソウフ</t>
    </rPh>
    <rPh sb="30" eb="32">
      <t>ヒツヨウ</t>
    </rPh>
    <rPh sb="33" eb="35">
      <t>バアイ</t>
    </rPh>
    <rPh sb="39" eb="41">
      <t>リユウ</t>
    </rPh>
    <phoneticPr fontId="3"/>
  </si>
  <si>
    <t>※15</t>
    <phoneticPr fontId="3"/>
  </si>
  <si>
    <t>送付が必要な理由枠にプルダウンから✔を選択してください。</t>
    <rPh sb="0" eb="2">
      <t>ソウフ</t>
    </rPh>
    <rPh sb="3" eb="5">
      <t>ヒツヨウ</t>
    </rPh>
    <rPh sb="6" eb="8">
      <t>リユウ</t>
    </rPh>
    <rPh sb="8" eb="9">
      <t>ワク</t>
    </rPh>
    <rPh sb="19" eb="21">
      <t>センタク</t>
    </rPh>
    <phoneticPr fontId="3"/>
  </si>
  <si>
    <t>※16</t>
    <phoneticPr fontId="3"/>
  </si>
  <si>
    <t>※18</t>
    <phoneticPr fontId="3"/>
  </si>
  <si>
    <t>その他送付が必要な場合はこちらに✔をいれてください。その際、送付が必要な理由を理由欄に簡潔に御記入ください。</t>
    <rPh sb="2" eb="3">
      <t>タ</t>
    </rPh>
    <rPh sb="3" eb="5">
      <t>ソウフ</t>
    </rPh>
    <rPh sb="6" eb="8">
      <t>ヒツヨウ</t>
    </rPh>
    <rPh sb="9" eb="11">
      <t>バアイ</t>
    </rPh>
    <rPh sb="28" eb="29">
      <t>サイ</t>
    </rPh>
    <rPh sb="30" eb="32">
      <t>ソウフ</t>
    </rPh>
    <rPh sb="33" eb="35">
      <t>ヒツヨウ</t>
    </rPh>
    <rPh sb="36" eb="38">
      <t>リユウ</t>
    </rPh>
    <rPh sb="39" eb="41">
      <t>リユウ</t>
    </rPh>
    <rPh sb="41" eb="42">
      <t>ラン</t>
    </rPh>
    <rPh sb="43" eb="45">
      <t>カンケツ</t>
    </rPh>
    <rPh sb="46" eb="49">
      <t>ゴキニュウ</t>
    </rPh>
    <phoneticPr fontId="3"/>
  </si>
  <si>
    <t>例）・組入れが必要</t>
    <rPh sb="0" eb="1">
      <t>レイ</t>
    </rPh>
    <rPh sb="3" eb="5">
      <t>クミイ</t>
    </rPh>
    <rPh sb="7" eb="9">
      <t>ヒツヨウ</t>
    </rPh>
    <phoneticPr fontId="3"/>
  </si>
  <si>
    <t>　　・機構から送付を求められた　等</t>
    <rPh sb="3" eb="5">
      <t>キコウ</t>
    </rPh>
    <rPh sb="7" eb="9">
      <t>ソウフ</t>
    </rPh>
    <rPh sb="10" eb="11">
      <t>モト</t>
    </rPh>
    <rPh sb="16" eb="17">
      <t>トウ</t>
    </rPh>
    <phoneticPr fontId="3"/>
  </si>
  <si>
    <t>③「学校担当者」が「③様式（自動作成・記入用）」のシートを開きます。</t>
    <rPh sb="2" eb="4">
      <t>ガッコウ</t>
    </rPh>
    <rPh sb="4" eb="7">
      <t>タントウシャ</t>
    </rPh>
    <rPh sb="11" eb="13">
      <t>ヨウシキ</t>
    </rPh>
    <rPh sb="14" eb="16">
      <t>ジドウ</t>
    </rPh>
    <rPh sb="16" eb="18">
      <t>サクセイ</t>
    </rPh>
    <rPh sb="19" eb="21">
      <t>キニュウ</t>
    </rPh>
    <rPh sb="21" eb="22">
      <t>ヨウ</t>
    </rPh>
    <rPh sb="29" eb="30">
      <t>ヒラ</t>
    </rPh>
    <phoneticPr fontId="3"/>
  </si>
  <si>
    <t>※19</t>
    <phoneticPr fontId="3"/>
  </si>
  <si>
    <t>原則送付不要です。</t>
    <rPh sb="0" eb="2">
      <t>ゲンソク</t>
    </rPh>
    <rPh sb="2" eb="4">
      <t>ソウフ</t>
    </rPh>
    <rPh sb="4" eb="6">
      <t>フヨウ</t>
    </rPh>
    <phoneticPr fontId="3"/>
  </si>
  <si>
    <t>※20</t>
    <phoneticPr fontId="3"/>
  </si>
  <si>
    <t>５.学校処理に基づいてスカラACで処理を行ってください。</t>
    <rPh sb="2" eb="4">
      <t>ガッコウ</t>
    </rPh>
    <rPh sb="4" eb="6">
      <t>ショリ</t>
    </rPh>
    <rPh sb="7" eb="8">
      <t>モト</t>
    </rPh>
    <rPh sb="17" eb="19">
      <t>ショリ</t>
    </rPh>
    <rPh sb="20" eb="21">
      <t>オコナ</t>
    </rPh>
    <phoneticPr fontId="3"/>
  </si>
  <si>
    <t>送付が必要な場合…</t>
    <rPh sb="0" eb="2">
      <t>ソウフ</t>
    </rPh>
    <rPh sb="3" eb="5">
      <t>ヒツヨウ</t>
    </rPh>
    <rPh sb="6" eb="8">
      <t>バアイ</t>
    </rPh>
    <phoneticPr fontId="3"/>
  </si>
  <si>
    <t>送付が不要な場合…</t>
    <rPh sb="0" eb="2">
      <t>ソウフ</t>
    </rPh>
    <rPh sb="3" eb="5">
      <t>フヨウ</t>
    </rPh>
    <rPh sb="6" eb="8">
      <t>バアイ</t>
    </rPh>
    <phoneticPr fontId="3"/>
  </si>
  <si>
    <t>と表示されます。</t>
    <rPh sb="1" eb="3">
      <t>ヒョウジ</t>
    </rPh>
    <phoneticPr fontId="3"/>
  </si>
  <si>
    <r>
      <t>未入力箇所があるとセルの色</t>
    </r>
    <r>
      <rPr>
        <sz val="11"/>
        <rFont val="游ゴシック"/>
        <family val="3"/>
        <charset val="128"/>
        <scheme val="minor"/>
      </rPr>
      <t>が赤くなり「</t>
    </r>
    <r>
      <rPr>
        <sz val="11"/>
        <color theme="1"/>
        <rFont val="游ゴシック"/>
        <family val="2"/>
        <charset val="128"/>
        <scheme val="minor"/>
      </rPr>
      <t>エラー」と表示されます。必要項目を全て入力してください。
全ての入力が完了するとセルが青くなり「入力完了」と表示されます。</t>
    </r>
    <rPh sb="0" eb="3">
      <t>ミニュウリョク</t>
    </rPh>
    <rPh sb="3" eb="5">
      <t>カショ</t>
    </rPh>
    <rPh sb="12" eb="13">
      <t>イロ</t>
    </rPh>
    <rPh sb="14" eb="15">
      <t>アカ</t>
    </rPh>
    <rPh sb="24" eb="26">
      <t>ヒョウジ</t>
    </rPh>
    <rPh sb="31" eb="33">
      <t>ヒツヨウ</t>
    </rPh>
    <rPh sb="33" eb="35">
      <t>コウモク</t>
    </rPh>
    <rPh sb="36" eb="37">
      <t>スベ</t>
    </rPh>
    <rPh sb="38" eb="40">
      <t>ニュウリョク</t>
    </rPh>
    <rPh sb="62" eb="63">
      <t>アオ</t>
    </rPh>
    <phoneticPr fontId="3"/>
  </si>
  <si>
    <t>返還誓約書の機構送付に✔を入れると異動情報の入力画面が表示されます。</t>
    <rPh sb="0" eb="2">
      <t>ヘンカン</t>
    </rPh>
    <rPh sb="2" eb="5">
      <t>セイヤクショ</t>
    </rPh>
    <rPh sb="6" eb="8">
      <t>キコウ</t>
    </rPh>
    <rPh sb="8" eb="10">
      <t>ソウフ</t>
    </rPh>
    <rPh sb="13" eb="14">
      <t>イ</t>
    </rPh>
    <rPh sb="17" eb="19">
      <t>イドウ</t>
    </rPh>
    <rPh sb="19" eb="21">
      <t>ジョウホウ</t>
    </rPh>
    <rPh sb="22" eb="24">
      <t>ニュウリョク</t>
    </rPh>
    <rPh sb="24" eb="26">
      <t>ガメン</t>
    </rPh>
    <rPh sb="27" eb="29">
      <t>ヒョウジ</t>
    </rPh>
    <phoneticPr fontId="3"/>
  </si>
  <si>
    <t>A）退学日/除籍日に基づく異動始期以降に振込まれた奨学金について、授業料未納による遡及退学・除籍に限り、退学/除籍の事実が決定する日までの間に振り込まれた奨学金を、通常の貸与額として取扱うことが可能です。</t>
    <rPh sb="2" eb="5">
      <t>タイガクビ</t>
    </rPh>
    <rPh sb="6" eb="9">
      <t>ジョセキビ</t>
    </rPh>
    <rPh sb="10" eb="11">
      <t>モト</t>
    </rPh>
    <rPh sb="13" eb="15">
      <t>イドウ</t>
    </rPh>
    <rPh sb="15" eb="17">
      <t>シキ</t>
    </rPh>
    <rPh sb="17" eb="19">
      <t>イコウ</t>
    </rPh>
    <rPh sb="20" eb="22">
      <t>フリコ</t>
    </rPh>
    <rPh sb="25" eb="28">
      <t>ショウガクキン</t>
    </rPh>
    <rPh sb="33" eb="38">
      <t>ジュギョウリョウミノウ</t>
    </rPh>
    <rPh sb="41" eb="43">
      <t>ソキュウ</t>
    </rPh>
    <rPh sb="43" eb="45">
      <t>タイガク</t>
    </rPh>
    <rPh sb="46" eb="48">
      <t>ジョセキ</t>
    </rPh>
    <rPh sb="49" eb="50">
      <t>カギ</t>
    </rPh>
    <rPh sb="52" eb="54">
      <t>タイガク</t>
    </rPh>
    <rPh sb="55" eb="57">
      <t>ジョセキ</t>
    </rPh>
    <rPh sb="58" eb="60">
      <t>ジジツ</t>
    </rPh>
    <rPh sb="61" eb="63">
      <t>ケッテイ</t>
    </rPh>
    <rPh sb="65" eb="66">
      <t>ヒ</t>
    </rPh>
    <rPh sb="69" eb="70">
      <t>アイダ</t>
    </rPh>
    <rPh sb="71" eb="72">
      <t>フ</t>
    </rPh>
    <rPh sb="73" eb="74">
      <t>コ</t>
    </rPh>
    <rPh sb="77" eb="80">
      <t>ショウガクキン</t>
    </rPh>
    <rPh sb="82" eb="84">
      <t>ツウジョウ</t>
    </rPh>
    <rPh sb="85" eb="87">
      <t>タイヨ</t>
    </rPh>
    <rPh sb="87" eb="88">
      <t>ガク</t>
    </rPh>
    <rPh sb="91" eb="93">
      <t>トリアツカ</t>
    </rPh>
    <rPh sb="97" eb="99">
      <t>カノウ</t>
    </rPh>
    <phoneticPr fontId="3"/>
  </si>
  <si>
    <r>
      <rPr>
        <b/>
        <u/>
        <sz val="15"/>
        <color theme="1"/>
        <rFont val="游ゴシック"/>
        <family val="3"/>
        <charset val="128"/>
        <scheme val="minor"/>
      </rPr>
      <t>入力チェック１～入力チェック４（＋異動始期チェック）にエラーがなければ、</t>
    </r>
    <r>
      <rPr>
        <sz val="15"/>
        <color theme="1"/>
        <rFont val="游ゴシック"/>
        <family val="2"/>
        <charset val="128"/>
        <scheme val="minor"/>
      </rPr>
      <t xml:space="preserve">
ここまでの入力で「③の様式（自動作成・記入用）シート」で異動願が自動作成されます。</t>
    </r>
    <rPh sb="0" eb="2">
      <t>ニュウリョク</t>
    </rPh>
    <rPh sb="8" eb="10">
      <t>ニュウリョク</t>
    </rPh>
    <rPh sb="17" eb="19">
      <t>イドウ</t>
    </rPh>
    <rPh sb="19" eb="21">
      <t>シキ</t>
    </rPh>
    <rPh sb="42" eb="44">
      <t>ニュウリョク</t>
    </rPh>
    <rPh sb="48" eb="50">
      <t>ヨウシキ</t>
    </rPh>
    <rPh sb="51" eb="53">
      <t>ジドウ</t>
    </rPh>
    <rPh sb="53" eb="55">
      <t>サクセイ</t>
    </rPh>
    <rPh sb="56" eb="59">
      <t>キニュウヨウ</t>
    </rPh>
    <rPh sb="65" eb="67">
      <t>イドウ</t>
    </rPh>
    <rPh sb="67" eb="68">
      <t>ネガイ</t>
    </rPh>
    <rPh sb="69" eb="71">
      <t>ジドウ</t>
    </rPh>
    <rPh sb="71" eb="73">
      <t>サクセイ</t>
    </rPh>
    <phoneticPr fontId="3"/>
  </si>
  <si>
    <t>✔</t>
  </si>
  <si>
    <t>国立大学法人京都大学</t>
    <rPh sb="0" eb="6">
      <t>コクリツダイガクホウジン</t>
    </rPh>
    <rPh sb="6" eb="10">
      <t>キョウトダイガク</t>
    </rPh>
    <phoneticPr fontId="3"/>
  </si>
  <si>
    <t>教育推進・学生支援部学生課長</t>
    <rPh sb="0" eb="4">
      <t>キョウイクスイシン</t>
    </rPh>
    <rPh sb="5" eb="10">
      <t>ガクセイシエンブ</t>
    </rPh>
    <rPh sb="10" eb="13">
      <t>ガクセイカ</t>
    </rPh>
    <rPh sb="13" eb="14">
      <t>オサ</t>
    </rPh>
    <phoneticPr fontId="3"/>
  </si>
  <si>
    <t>075-753-2535</t>
    <phoneticPr fontId="3"/>
  </si>
  <si>
    <t>国立大学法人京都大学</t>
    <rPh sb="0" eb="10">
      <t>コクリツダイガクホウジンキョウトダイガク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</si>
</sst>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
    <numFmt numFmtId="177" formatCode="[$-F800]dddd\,\ mmmm\ dd\,\ yyyy"/>
    <numFmt numFmtId="178" formatCode="yyyy&quot;年&quot;m&quot;月&quot;d&quot;日&quot;;@"/>
    <numFmt numFmtId="179" formatCode="000000"/>
    <numFmt numFmtId="180" formatCode="yyyyddmm"/>
  </numFmts>
  <fonts count="67">
    <font>
      <sz val="11"/>
      <color theme="1"/>
      <name val="游ゴシック"/>
      <family val="2"/>
      <charset val="128"/>
      <scheme val="minor"/>
    </font>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9"/>
      <name val="ＭＳ Ｐゴシック"/>
      <family val="3"/>
      <charset val="128"/>
    </font>
    <font>
      <sz val="7"/>
      <name val="ＭＳ Ｐゴシック"/>
      <family val="3"/>
      <charset val="128"/>
    </font>
    <font>
      <sz val="10"/>
      <color theme="1"/>
      <name val="ＭＳ Ｐゴシック"/>
      <family val="3"/>
      <charset val="128"/>
    </font>
    <font>
      <sz val="10"/>
      <name val="ＭＳ Ｐゴシック"/>
      <family val="3"/>
      <charset val="128"/>
    </font>
    <font>
      <b/>
      <sz val="10"/>
      <name val="ＭＳ Ｐゴシック"/>
      <family val="3"/>
      <charset val="128"/>
    </font>
    <font>
      <sz val="12"/>
      <name val="ＭＳ Ｐゴシック"/>
      <family val="3"/>
      <charset val="128"/>
    </font>
    <font>
      <sz val="14"/>
      <name val="ＭＳ Ｐゴシック"/>
      <family val="3"/>
      <charset val="128"/>
    </font>
    <font>
      <b/>
      <sz val="12"/>
      <name val="ＭＳ Ｐゴシック"/>
      <family val="3"/>
      <charset val="128"/>
    </font>
    <font>
      <sz val="9"/>
      <color theme="1"/>
      <name val="ＭＳ Ｐゴシック"/>
      <family val="3"/>
      <charset val="128"/>
    </font>
    <font>
      <b/>
      <sz val="11"/>
      <name val="ＭＳ Ｐゴシック"/>
      <family val="3"/>
      <charset val="128"/>
    </font>
    <font>
      <sz val="13.5"/>
      <color theme="1"/>
      <name val="ＭＳ Ｐゴシック"/>
      <family val="3"/>
      <charset val="128"/>
    </font>
    <font>
      <b/>
      <sz val="9"/>
      <color theme="1"/>
      <name val="ＭＳ Ｐゴシック"/>
      <family val="3"/>
      <charset val="128"/>
    </font>
    <font>
      <sz val="12"/>
      <color theme="1"/>
      <name val="ＭＳ Ｐゴシック"/>
      <family val="3"/>
      <charset val="128"/>
    </font>
    <font>
      <sz val="18"/>
      <color theme="1"/>
      <name val="ＭＳ Ｐゴシック"/>
      <family val="3"/>
      <charset val="128"/>
    </font>
    <font>
      <b/>
      <sz val="12"/>
      <color theme="1"/>
      <name val="ＭＳ Ｐゴシック"/>
      <family val="3"/>
      <charset val="128"/>
    </font>
    <font>
      <sz val="13"/>
      <name val="ＭＳ Ｐゴシック"/>
      <family val="3"/>
      <charset val="128"/>
    </font>
    <font>
      <sz val="11"/>
      <color theme="0"/>
      <name val="ＭＳ Ｐゴシック"/>
      <family val="3"/>
      <charset val="128"/>
    </font>
    <font>
      <sz val="15"/>
      <name val="ＭＳ Ｐゴシック"/>
      <family val="3"/>
      <charset val="128"/>
    </font>
    <font>
      <u/>
      <sz val="12"/>
      <color rgb="FFFF0000"/>
      <name val="ＭＳ Ｐゴシック"/>
      <family val="3"/>
      <charset val="128"/>
    </font>
    <font>
      <b/>
      <sz val="13"/>
      <name val="ＭＳ Ｐゴシック"/>
      <family val="3"/>
      <charset val="128"/>
    </font>
    <font>
      <b/>
      <sz val="15"/>
      <name val="ＭＳ Ｐゴシック"/>
      <family val="3"/>
      <charset val="128"/>
    </font>
    <font>
      <b/>
      <sz val="18"/>
      <name val="ＭＳ Ｐゴシック"/>
      <family val="3"/>
      <charset val="128"/>
    </font>
    <font>
      <b/>
      <sz val="16"/>
      <name val="ＭＳ Ｐゴシック"/>
      <family val="3"/>
      <charset val="128"/>
    </font>
    <font>
      <b/>
      <sz val="9"/>
      <color theme="0"/>
      <name val="ＭＳ Ｐゴシック"/>
      <family val="3"/>
      <charset val="128"/>
    </font>
    <font>
      <b/>
      <sz val="17"/>
      <name val="ＭＳ Ｐゴシック"/>
      <family val="3"/>
      <charset val="128"/>
    </font>
    <font>
      <sz val="35"/>
      <name val="ＭＳ Ｐゴシック"/>
      <family val="3"/>
      <charset val="128"/>
    </font>
    <font>
      <b/>
      <sz val="20"/>
      <name val="ＭＳ Ｐゴシック"/>
      <family val="3"/>
      <charset val="128"/>
    </font>
    <font>
      <sz val="18"/>
      <name val="ＭＳ Ｐゴシック"/>
      <family val="3"/>
      <charset val="128"/>
    </font>
    <font>
      <sz val="20"/>
      <name val="ＭＳ Ｐゴシック"/>
      <family val="3"/>
      <charset val="128"/>
    </font>
    <font>
      <sz val="12"/>
      <color theme="0"/>
      <name val="ＭＳ Ｐゴシック"/>
      <family val="3"/>
      <charset val="128"/>
    </font>
    <font>
      <b/>
      <sz val="14"/>
      <name val="ＭＳ Ｐゴシック"/>
      <family val="3"/>
      <charset val="128"/>
    </font>
    <font>
      <b/>
      <sz val="9"/>
      <color rgb="FFFF0000"/>
      <name val="ＭＳ Ｐゴシック"/>
      <family val="3"/>
      <charset val="128"/>
    </font>
    <font>
      <b/>
      <sz val="9"/>
      <color rgb="FF0070C0"/>
      <name val="ＭＳ Ｐゴシック"/>
      <family val="3"/>
      <charset val="128"/>
    </font>
    <font>
      <b/>
      <sz val="20"/>
      <color theme="0"/>
      <name val="ＭＳ Ｐゴシック"/>
      <family val="3"/>
      <charset val="128"/>
    </font>
    <font>
      <sz val="17"/>
      <name val="ＭＳ Ｐゴシック"/>
      <family val="3"/>
      <charset val="128"/>
    </font>
    <font>
      <sz val="13"/>
      <color theme="1"/>
      <name val="ＭＳ Ｐゴシック"/>
      <family val="3"/>
      <charset val="128"/>
    </font>
    <font>
      <b/>
      <sz val="13"/>
      <color rgb="FFFF0000"/>
      <name val="ＭＳ Ｐゴシック"/>
      <family val="3"/>
      <charset val="128"/>
    </font>
    <font>
      <sz val="20"/>
      <color theme="1"/>
      <name val="ＭＳ Ｐゴシック"/>
      <family val="3"/>
      <charset val="128"/>
    </font>
    <font>
      <b/>
      <sz val="25"/>
      <color theme="1"/>
      <name val="ＭＳ Ｐゴシック"/>
      <family val="3"/>
      <charset val="128"/>
    </font>
    <font>
      <b/>
      <sz val="20"/>
      <color theme="1"/>
      <name val="ＭＳ Ｐゴシック"/>
      <family val="3"/>
      <charset val="128"/>
    </font>
    <font>
      <sz val="13"/>
      <color theme="0"/>
      <name val="ＭＳ Ｐゴシック"/>
      <family val="3"/>
      <charset val="128"/>
    </font>
    <font>
      <b/>
      <sz val="9"/>
      <color indexed="81"/>
      <name val="MS P ゴシック"/>
      <family val="3"/>
      <charset val="128"/>
    </font>
    <font>
      <b/>
      <sz val="20"/>
      <color rgb="FFFF0000"/>
      <name val="ＭＳ Ｐゴシック"/>
      <family val="3"/>
      <charset val="128"/>
    </font>
    <font>
      <sz val="15"/>
      <color theme="1"/>
      <name val="ＭＳ Ｐゴシック"/>
      <family val="3"/>
      <charset val="128"/>
    </font>
    <font>
      <sz val="10"/>
      <color theme="0"/>
      <name val="ＭＳ Ｐゴシック"/>
      <family val="3"/>
      <charset val="128"/>
    </font>
    <font>
      <b/>
      <sz val="11"/>
      <color theme="0"/>
      <name val="ＭＳ Ｐゴシック"/>
      <family val="3"/>
      <charset val="128"/>
    </font>
    <font>
      <sz val="10.5"/>
      <name val="ＭＳ Ｐゴシック"/>
      <family val="3"/>
      <charset val="128"/>
    </font>
    <font>
      <sz val="25"/>
      <color theme="1"/>
      <name val="HGS創英角ﾎﾟｯﾌﾟ体"/>
      <family val="3"/>
      <charset val="128"/>
    </font>
    <font>
      <b/>
      <sz val="15"/>
      <color theme="1"/>
      <name val="ＭＳ Ｐゴシック"/>
      <family val="3"/>
      <charset val="128"/>
    </font>
    <font>
      <b/>
      <sz val="11"/>
      <color theme="1"/>
      <name val="游ゴシック"/>
      <family val="3"/>
      <charset val="128"/>
      <scheme val="minor"/>
    </font>
    <font>
      <b/>
      <sz val="15"/>
      <color theme="1"/>
      <name val="游ゴシック"/>
      <family val="3"/>
      <charset val="128"/>
      <scheme val="minor"/>
    </font>
    <font>
      <sz val="11"/>
      <color theme="1"/>
      <name val="游ゴシック"/>
      <family val="3"/>
      <charset val="128"/>
      <scheme val="minor"/>
    </font>
    <font>
      <b/>
      <sz val="20"/>
      <color theme="1"/>
      <name val="游ゴシック"/>
      <family val="3"/>
      <charset val="128"/>
      <scheme val="minor"/>
    </font>
    <font>
      <sz val="11"/>
      <color rgb="FFFF0000"/>
      <name val="游ゴシック"/>
      <family val="3"/>
      <charset val="128"/>
      <scheme val="minor"/>
    </font>
    <font>
      <sz val="20"/>
      <color theme="1"/>
      <name val="游ゴシック"/>
      <family val="3"/>
      <charset val="128"/>
      <scheme val="minor"/>
    </font>
    <font>
      <sz val="25"/>
      <color theme="0"/>
      <name val="HGP創英角ﾎﾟｯﾌﾟ体"/>
      <family val="3"/>
      <charset val="128"/>
    </font>
    <font>
      <sz val="15"/>
      <color theme="1"/>
      <name val="游ゴシック"/>
      <family val="2"/>
      <charset val="128"/>
      <scheme val="minor"/>
    </font>
    <font>
      <b/>
      <u/>
      <sz val="15"/>
      <color theme="1"/>
      <name val="游ゴシック"/>
      <family val="3"/>
      <charset val="128"/>
      <scheme val="minor"/>
    </font>
    <font>
      <sz val="15"/>
      <color theme="1"/>
      <name val="游ゴシック"/>
      <family val="3"/>
      <charset val="128"/>
      <scheme val="minor"/>
    </font>
    <font>
      <sz val="11"/>
      <name val="游ゴシック"/>
      <family val="3"/>
      <charset val="128"/>
      <scheme val="minor"/>
    </font>
  </fonts>
  <fills count="1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FF6699"/>
        <bgColor indexed="64"/>
      </patternFill>
    </fill>
    <fill>
      <patternFill patternType="solid">
        <fgColor rgb="FFFFCCCC"/>
        <bgColor indexed="64"/>
      </patternFill>
    </fill>
    <fill>
      <patternFill patternType="solid">
        <fgColor theme="9" tint="0.79998168889431442"/>
        <bgColor indexed="64"/>
      </patternFill>
    </fill>
    <fill>
      <patternFill patternType="solid">
        <fgColor rgb="FFFFFFCC"/>
        <bgColor indexed="64"/>
      </patternFill>
    </fill>
    <fill>
      <patternFill patternType="solid">
        <fgColor theme="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s>
  <borders count="110">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right/>
      <top/>
      <bottom style="hair">
        <color indexed="64"/>
      </bottom>
      <diagonal/>
    </border>
    <border>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auto="1"/>
      </right>
      <top style="thin">
        <color indexed="64"/>
      </top>
      <bottom style="thin">
        <color auto="1"/>
      </bottom>
      <diagonal/>
    </border>
    <border>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auto="1"/>
      </right>
      <top/>
      <bottom/>
      <diagonal/>
    </border>
    <border>
      <left style="double">
        <color indexed="64"/>
      </left>
      <right/>
      <top/>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style="dotted">
        <color indexed="64"/>
      </left>
      <right/>
      <top/>
      <bottom style="medium">
        <color indexed="64"/>
      </bottom>
      <diagonal/>
    </border>
    <border>
      <left style="thin">
        <color indexed="64"/>
      </left>
      <right/>
      <top/>
      <bottom style="medium">
        <color indexed="64"/>
      </bottom>
      <diagonal/>
    </border>
    <border>
      <left style="hair">
        <color indexed="64"/>
      </left>
      <right/>
      <top/>
      <bottom style="thin">
        <color indexed="64"/>
      </bottom>
      <diagonal/>
    </border>
    <border>
      <left style="dotted">
        <color indexed="64"/>
      </left>
      <right/>
      <top/>
      <bottom/>
      <diagonal/>
    </border>
    <border>
      <left/>
      <right style="hair">
        <color indexed="64"/>
      </right>
      <top/>
      <bottom/>
      <diagonal/>
    </border>
    <border>
      <left style="hair">
        <color indexed="64"/>
      </left>
      <right/>
      <top/>
      <bottom/>
      <diagonal/>
    </border>
    <border>
      <left/>
      <right/>
      <top style="dotted">
        <color auto="1"/>
      </top>
      <bottom/>
      <diagonal/>
    </border>
    <border>
      <left style="thin">
        <color indexed="64"/>
      </left>
      <right/>
      <top style="dotted">
        <color indexed="64"/>
      </top>
      <bottom/>
      <diagonal/>
    </border>
    <border>
      <left style="medium">
        <color indexed="64"/>
      </left>
      <right/>
      <top style="dotted">
        <color indexed="64"/>
      </top>
      <bottom/>
      <diagonal/>
    </border>
    <border>
      <left/>
      <right style="dotted">
        <color indexed="64"/>
      </right>
      <top/>
      <bottom style="dotted">
        <color auto="1"/>
      </bottom>
      <diagonal/>
    </border>
    <border>
      <left/>
      <right/>
      <top/>
      <bottom style="dotted">
        <color auto="1"/>
      </bottom>
      <diagonal/>
    </border>
    <border>
      <left style="thin">
        <color indexed="64"/>
      </left>
      <right/>
      <top/>
      <bottom style="dotted">
        <color indexed="64"/>
      </bottom>
      <diagonal/>
    </border>
    <border>
      <left/>
      <right style="thin">
        <color indexed="64"/>
      </right>
      <top/>
      <bottom style="dotted">
        <color auto="1"/>
      </bottom>
      <diagonal/>
    </border>
    <border>
      <left style="medium">
        <color indexed="64"/>
      </left>
      <right/>
      <top/>
      <bottom style="dotted">
        <color auto="1"/>
      </bottom>
      <diagonal/>
    </border>
    <border>
      <left/>
      <right style="dotted">
        <color auto="1"/>
      </right>
      <top/>
      <bottom/>
      <diagonal/>
    </border>
    <border>
      <left style="thin">
        <color indexed="64"/>
      </left>
      <right style="dashDotDot">
        <color indexed="64"/>
      </right>
      <top style="thin">
        <color indexed="64"/>
      </top>
      <bottom style="dashDotDot">
        <color indexed="64"/>
      </bottom>
      <diagonal/>
    </border>
    <border>
      <left style="thin">
        <color indexed="64"/>
      </left>
      <right style="thin">
        <color indexed="64"/>
      </right>
      <top style="thin">
        <color indexed="64"/>
      </top>
      <bottom style="dashDotDot">
        <color indexed="64"/>
      </bottom>
      <diagonal/>
    </border>
    <border>
      <left style="dotted">
        <color indexed="64"/>
      </left>
      <right style="thin">
        <color indexed="64"/>
      </right>
      <top style="thin">
        <color indexed="64"/>
      </top>
      <bottom style="dashDotDot">
        <color indexed="64"/>
      </bottom>
      <diagonal/>
    </border>
    <border>
      <left style="thin">
        <color indexed="64"/>
      </left>
      <right/>
      <top style="thin">
        <color indexed="64"/>
      </top>
      <bottom style="dashDotDot">
        <color indexed="64"/>
      </bottom>
      <diagonal/>
    </border>
    <border>
      <left style="dashDotDot">
        <color indexed="64"/>
      </left>
      <right style="thin">
        <color indexed="64"/>
      </right>
      <top style="thin">
        <color indexed="64"/>
      </top>
      <bottom style="dashDotDot">
        <color indexed="64"/>
      </bottom>
      <diagonal/>
    </border>
    <border>
      <left style="thin">
        <color indexed="64"/>
      </left>
      <right style="dashDotDot">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DotDot">
        <color indexed="64"/>
      </left>
      <right style="thin">
        <color indexed="64"/>
      </right>
      <top style="thin">
        <color indexed="64"/>
      </top>
      <bottom style="thin">
        <color indexed="64"/>
      </bottom>
      <diagonal/>
    </border>
    <border>
      <left style="thin">
        <color indexed="64"/>
      </left>
      <right style="dashDotDot">
        <color indexed="64"/>
      </right>
      <top style="dashDotDot">
        <color indexed="64"/>
      </top>
      <bottom style="thin">
        <color indexed="64"/>
      </bottom>
      <diagonal/>
    </border>
    <border>
      <left style="thin">
        <color indexed="64"/>
      </left>
      <right style="thin">
        <color indexed="64"/>
      </right>
      <top style="dashDotDot">
        <color indexed="64"/>
      </top>
      <bottom style="thin">
        <color indexed="64"/>
      </bottom>
      <diagonal/>
    </border>
    <border>
      <left style="dotted">
        <color indexed="64"/>
      </left>
      <right style="thin">
        <color indexed="64"/>
      </right>
      <top style="dashDotDot">
        <color indexed="64"/>
      </top>
      <bottom style="thin">
        <color indexed="64"/>
      </bottom>
      <diagonal/>
    </border>
    <border>
      <left style="thin">
        <color indexed="64"/>
      </left>
      <right/>
      <top style="dashDotDot">
        <color indexed="64"/>
      </top>
      <bottom style="thin">
        <color indexed="64"/>
      </bottom>
      <diagonal/>
    </border>
    <border>
      <left style="dashDotDot">
        <color indexed="64"/>
      </left>
      <right style="thin">
        <color indexed="64"/>
      </right>
      <top style="dashDotDot">
        <color indexed="64"/>
      </top>
      <bottom style="thin">
        <color indexed="64"/>
      </bottom>
      <diagonal/>
    </border>
    <border>
      <left/>
      <right style="dotted">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hair">
        <color indexed="64"/>
      </left>
      <right/>
      <top/>
      <bottom style="medium">
        <color indexed="64"/>
      </bottom>
      <diagonal/>
    </border>
    <border>
      <left/>
      <right style="hair">
        <color indexed="64"/>
      </right>
      <top/>
      <bottom style="medium">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top style="medium">
        <color indexed="64"/>
      </top>
      <bottom/>
      <diagonal/>
    </border>
    <border>
      <left style="medium">
        <color indexed="64"/>
      </left>
      <right style="medium">
        <color indexed="64"/>
      </right>
      <top style="medium">
        <color indexed="64"/>
      </top>
      <bottom/>
      <diagonal/>
    </border>
    <border>
      <left/>
      <right style="dotted">
        <color indexed="64"/>
      </right>
      <top style="medium">
        <color indexed="64"/>
      </top>
      <bottom/>
      <diagonal/>
    </border>
    <border>
      <left style="medium">
        <color indexed="64"/>
      </left>
      <right style="medium">
        <color indexed="64"/>
      </right>
      <top/>
      <bottom/>
      <diagonal/>
    </border>
    <border>
      <left/>
      <right style="dotted">
        <color indexed="64"/>
      </right>
      <top/>
      <bottom style="medium">
        <color indexed="64"/>
      </bottom>
      <diagonal/>
    </border>
    <border>
      <left style="medium">
        <color indexed="64"/>
      </left>
      <right style="medium">
        <color indexed="64"/>
      </right>
      <top/>
      <bottom style="medium">
        <color indexed="64"/>
      </bottom>
      <diagonal/>
    </border>
    <border>
      <left style="dotted">
        <color auto="1"/>
      </left>
      <right style="dotted">
        <color auto="1"/>
      </right>
      <top style="dotted">
        <color auto="1"/>
      </top>
      <bottom style="dotted">
        <color auto="1"/>
      </bottom>
      <diagonal/>
    </border>
    <border>
      <left style="medium">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s>
  <cellStyleXfs count="4">
    <xf numFmtId="0" fontId="0" fillId="0" borderId="0">
      <alignment vertical="center"/>
    </xf>
    <xf numFmtId="0" fontId="1" fillId="0" borderId="0">
      <alignment vertical="center"/>
    </xf>
    <xf numFmtId="0" fontId="4" fillId="0" borderId="0">
      <alignment vertical="center"/>
    </xf>
    <xf numFmtId="0" fontId="1" fillId="0" borderId="0">
      <alignment vertical="center"/>
    </xf>
  </cellStyleXfs>
  <cellXfs count="888">
    <xf numFmtId="0" fontId="0" fillId="0" borderId="0" xfId="0">
      <alignment vertical="center"/>
    </xf>
    <xf numFmtId="0" fontId="2" fillId="0" borderId="0" xfId="1" applyFont="1">
      <alignment vertical="center"/>
    </xf>
    <xf numFmtId="0" fontId="2" fillId="0" borderId="0" xfId="1" applyFont="1" applyFill="1">
      <alignment vertical="center"/>
    </xf>
    <xf numFmtId="0" fontId="4" fillId="0" borderId="0" xfId="2" applyFont="1">
      <alignment vertical="center"/>
    </xf>
    <xf numFmtId="0" fontId="4" fillId="0" borderId="0" xfId="2" applyFont="1" applyFill="1">
      <alignment vertical="center"/>
    </xf>
    <xf numFmtId="49" fontId="7" fillId="0" borderId="0" xfId="1" applyNumberFormat="1" applyFont="1" applyFill="1">
      <alignment vertical="center"/>
    </xf>
    <xf numFmtId="0" fontId="17" fillId="0" borderId="0" xfId="1" applyFont="1" applyFill="1" applyAlignment="1"/>
    <xf numFmtId="0" fontId="18" fillId="2" borderId="0" xfId="1" applyFont="1" applyFill="1" applyAlignment="1">
      <alignment vertical="center"/>
    </xf>
    <xf numFmtId="0" fontId="17" fillId="0" borderId="0" xfId="1" applyFont="1" applyFill="1" applyBorder="1" applyAlignment="1"/>
    <xf numFmtId="49" fontId="11" fillId="3" borderId="0" xfId="2" applyNumberFormat="1" applyFont="1" applyFill="1" applyBorder="1" applyAlignment="1">
      <alignment vertical="center"/>
    </xf>
    <xf numFmtId="0" fontId="18" fillId="0" borderId="0" xfId="1" applyFont="1" applyFill="1" applyAlignment="1">
      <alignment vertical="center"/>
    </xf>
    <xf numFmtId="0" fontId="20" fillId="0" borderId="0" xfId="1" applyFont="1" applyFill="1" applyBorder="1" applyAlignment="1">
      <alignment shrinkToFit="1"/>
    </xf>
    <xf numFmtId="0" fontId="15" fillId="0" borderId="0" xfId="1" applyFont="1" applyFill="1" applyBorder="1" applyAlignment="1">
      <alignment horizontal="center" vertical="center"/>
    </xf>
    <xf numFmtId="0" fontId="2" fillId="0" borderId="0" xfId="1" applyFont="1" applyFill="1" applyBorder="1" applyAlignment="1">
      <alignment vertical="center" shrinkToFit="1"/>
    </xf>
    <xf numFmtId="0" fontId="20" fillId="0" borderId="0" xfId="1" applyFont="1" applyFill="1" applyBorder="1" applyAlignment="1">
      <alignment horizontal="center" shrinkToFit="1"/>
    </xf>
    <xf numFmtId="0" fontId="2" fillId="0" borderId="0" xfId="1" applyFont="1" applyFill="1" applyBorder="1" applyAlignment="1">
      <alignment horizontal="center" vertical="center" shrinkToFit="1"/>
    </xf>
    <xf numFmtId="49" fontId="12" fillId="0" borderId="1" xfId="2" applyNumberFormat="1" applyFont="1" applyFill="1" applyBorder="1">
      <alignment vertical="center"/>
    </xf>
    <xf numFmtId="49" fontId="12" fillId="0" borderId="2" xfId="2" applyNumberFormat="1" applyFont="1" applyFill="1" applyBorder="1">
      <alignment vertical="center"/>
    </xf>
    <xf numFmtId="49" fontId="12" fillId="0" borderId="23" xfId="2" applyNumberFormat="1" applyFont="1" applyFill="1" applyBorder="1">
      <alignment vertical="center"/>
    </xf>
    <xf numFmtId="49" fontId="14" fillId="0" borderId="9" xfId="2" applyNumberFormat="1" applyFont="1" applyFill="1" applyBorder="1" applyAlignment="1">
      <alignment horizontal="center" vertical="center"/>
    </xf>
    <xf numFmtId="49" fontId="12" fillId="0" borderId="3" xfId="2" applyNumberFormat="1" applyFont="1" applyFill="1" applyBorder="1">
      <alignment vertical="center"/>
    </xf>
    <xf numFmtId="0" fontId="21" fillId="0" borderId="0" xfId="1" applyFont="1" applyFill="1" applyAlignment="1">
      <alignment vertical="center"/>
    </xf>
    <xf numFmtId="0" fontId="19" fillId="0" borderId="0" xfId="1" applyFont="1" applyFill="1">
      <alignment vertical="center"/>
    </xf>
    <xf numFmtId="0" fontId="19" fillId="0" borderId="0" xfId="1" applyFont="1" applyFill="1" applyBorder="1" applyAlignment="1">
      <alignment shrinkToFit="1"/>
    </xf>
    <xf numFmtId="0" fontId="19" fillId="0" borderId="0" xfId="1" applyFont="1" applyFill="1" applyBorder="1" applyAlignment="1">
      <alignment horizontal="center" vertical="center"/>
    </xf>
    <xf numFmtId="49" fontId="12" fillId="0" borderId="0" xfId="2" applyNumberFormat="1" applyFont="1" applyFill="1">
      <alignment vertical="center"/>
    </xf>
    <xf numFmtId="0" fontId="2" fillId="0" borderId="0" xfId="3" applyFont="1" applyFill="1">
      <alignment vertical="center"/>
    </xf>
    <xf numFmtId="0" fontId="8" fillId="0" borderId="0" xfId="3" applyFont="1" applyFill="1" applyBorder="1" applyAlignment="1">
      <alignment vertical="top"/>
    </xf>
    <xf numFmtId="0" fontId="5" fillId="0" borderId="0" xfId="3" applyFont="1" applyFill="1" applyBorder="1" applyAlignment="1">
      <alignment vertical="top"/>
    </xf>
    <xf numFmtId="0" fontId="12" fillId="0" borderId="0" xfId="2" applyFont="1" applyFill="1" applyBorder="1" applyAlignment="1">
      <alignment vertical="top" wrapText="1"/>
    </xf>
    <xf numFmtId="0" fontId="4" fillId="0" borderId="0" xfId="2" applyFont="1" applyFill="1" applyBorder="1">
      <alignment vertical="center"/>
    </xf>
    <xf numFmtId="0" fontId="4" fillId="0" borderId="0" xfId="3" applyFont="1" applyFill="1" applyBorder="1" applyAlignment="1">
      <alignment vertical="top"/>
    </xf>
    <xf numFmtId="0" fontId="4" fillId="0" borderId="0" xfId="2" applyFont="1" applyBorder="1" applyAlignment="1">
      <alignment vertical="center"/>
    </xf>
    <xf numFmtId="0" fontId="23" fillId="0" borderId="0" xfId="2" applyFont="1" applyBorder="1" applyAlignment="1">
      <alignment horizontal="center" vertical="center"/>
    </xf>
    <xf numFmtId="0" fontId="4" fillId="0" borderId="0" xfId="2" applyFont="1" applyBorder="1">
      <alignment vertical="center"/>
    </xf>
    <xf numFmtId="0" fontId="4" fillId="0" borderId="0" xfId="2" applyFont="1" applyBorder="1" applyAlignment="1">
      <alignment horizontal="left" vertical="center"/>
    </xf>
    <xf numFmtId="0" fontId="4" fillId="0" borderId="0" xfId="2" applyFont="1" applyAlignment="1">
      <alignment vertical="center"/>
    </xf>
    <xf numFmtId="0" fontId="12" fillId="0" borderId="0" xfId="2" applyFont="1" applyBorder="1" applyAlignment="1">
      <alignment horizontal="left" vertical="center" wrapText="1"/>
    </xf>
    <xf numFmtId="0" fontId="12" fillId="0" borderId="0" xfId="2" applyFont="1" applyBorder="1" applyAlignment="1">
      <alignment vertical="top" wrapText="1"/>
    </xf>
    <xf numFmtId="0" fontId="25" fillId="0" borderId="0" xfId="2" applyFont="1" applyBorder="1" applyAlignment="1">
      <alignment vertical="top" wrapText="1"/>
    </xf>
    <xf numFmtId="0" fontId="12" fillId="0" borderId="0" xfId="2" applyFont="1" applyBorder="1" applyAlignment="1">
      <alignment vertical="center" wrapText="1"/>
    </xf>
    <xf numFmtId="0" fontId="24" fillId="0" borderId="0" xfId="2" applyFont="1" applyFill="1" applyBorder="1" applyAlignment="1">
      <alignment vertical="center" wrapText="1"/>
    </xf>
    <xf numFmtId="0" fontId="2" fillId="0" borderId="0" xfId="1" applyFont="1" applyAlignment="1">
      <alignment vertical="center"/>
    </xf>
    <xf numFmtId="0" fontId="27" fillId="0" borderId="0" xfId="3" quotePrefix="1" applyFont="1" applyFill="1" applyBorder="1" applyAlignment="1">
      <alignment vertical="center"/>
    </xf>
    <xf numFmtId="0" fontId="27" fillId="0" borderId="0" xfId="3" quotePrefix="1" applyFont="1" applyFill="1" applyBorder="1" applyAlignment="1">
      <alignment horizontal="left" vertical="center"/>
    </xf>
    <xf numFmtId="0" fontId="2" fillId="0" borderId="0" xfId="1" applyFont="1" applyFill="1" applyAlignment="1">
      <alignment vertical="center"/>
    </xf>
    <xf numFmtId="14" fontId="28" fillId="0" borderId="0" xfId="2" applyNumberFormat="1" applyFont="1" applyFill="1" applyBorder="1" applyAlignment="1">
      <alignment vertical="center" wrapText="1"/>
    </xf>
    <xf numFmtId="0" fontId="4" fillId="0" borderId="0" xfId="2" applyFont="1" applyBorder="1" applyAlignment="1">
      <alignment vertical="top"/>
    </xf>
    <xf numFmtId="0" fontId="23" fillId="0" borderId="0" xfId="1" applyFont="1" applyFill="1" applyBorder="1">
      <alignment vertical="center"/>
    </xf>
    <xf numFmtId="0" fontId="30" fillId="0" borderId="0" xfId="1" applyFont="1" applyFill="1" applyBorder="1" applyAlignment="1">
      <alignment vertical="center"/>
    </xf>
    <xf numFmtId="0" fontId="23" fillId="0" borderId="0" xfId="2" applyFont="1" applyFill="1" applyBorder="1">
      <alignment vertical="center"/>
    </xf>
    <xf numFmtId="0" fontId="4" fillId="0" borderId="10" xfId="2" applyFont="1" applyFill="1" applyBorder="1">
      <alignment vertical="center"/>
    </xf>
    <xf numFmtId="0" fontId="12" fillId="0" borderId="11" xfId="2" applyNumberFormat="1" applyFont="1" applyFill="1" applyBorder="1" applyAlignment="1">
      <alignment horizontal="center"/>
    </xf>
    <xf numFmtId="0" fontId="31" fillId="0" borderId="11" xfId="2" applyNumberFormat="1" applyFont="1" applyFill="1" applyBorder="1" applyAlignment="1">
      <alignment horizontal="center" vertical="center"/>
    </xf>
    <xf numFmtId="49" fontId="12" fillId="0" borderId="11" xfId="2" applyNumberFormat="1" applyFont="1" applyFill="1" applyBorder="1" applyAlignment="1">
      <alignment horizontal="center"/>
    </xf>
    <xf numFmtId="49" fontId="12" fillId="0" borderId="11" xfId="2" applyNumberFormat="1" applyFont="1" applyFill="1" applyBorder="1" applyAlignment="1">
      <alignment horizontal="center" vertical="center" wrapText="1"/>
    </xf>
    <xf numFmtId="49" fontId="32" fillId="0" borderId="11" xfId="2" applyNumberFormat="1" applyFont="1" applyFill="1" applyBorder="1" applyAlignment="1">
      <alignment horizontal="center" vertical="top" wrapText="1"/>
    </xf>
    <xf numFmtId="49" fontId="7" fillId="0" borderId="11" xfId="2" applyNumberFormat="1" applyFont="1" applyFill="1" applyBorder="1" applyAlignment="1">
      <alignment horizontal="center" vertical="center" wrapText="1"/>
    </xf>
    <xf numFmtId="49" fontId="32" fillId="0" borderId="43" xfId="2" applyNumberFormat="1" applyFont="1" applyFill="1" applyBorder="1" applyAlignment="1">
      <alignment horizontal="center" vertical="top" wrapText="1"/>
    </xf>
    <xf numFmtId="49" fontId="12" fillId="0" borderId="11" xfId="2" applyNumberFormat="1" applyFont="1" applyFill="1" applyBorder="1" applyAlignment="1">
      <alignment horizontal="center" vertical="center"/>
    </xf>
    <xf numFmtId="0" fontId="12" fillId="0" borderId="11" xfId="2" applyNumberFormat="1" applyFont="1" applyFill="1" applyBorder="1" applyAlignment="1"/>
    <xf numFmtId="49" fontId="12" fillId="0" borderId="11" xfId="2" applyNumberFormat="1" applyFont="1" applyFill="1" applyBorder="1" applyAlignment="1"/>
    <xf numFmtId="49" fontId="24" fillId="0" borderId="11" xfId="2" applyNumberFormat="1" applyFont="1" applyFill="1" applyBorder="1" applyAlignment="1">
      <alignment vertical="center"/>
    </xf>
    <xf numFmtId="49" fontId="24" fillId="0" borderId="44" xfId="2" applyNumberFormat="1" applyFont="1" applyFill="1" applyBorder="1" applyAlignment="1">
      <alignment vertical="center"/>
    </xf>
    <xf numFmtId="49" fontId="24" fillId="0" borderId="11" xfId="2" applyNumberFormat="1" applyFont="1" applyFill="1" applyBorder="1" applyAlignment="1">
      <alignment horizontal="center" vertical="center"/>
    </xf>
    <xf numFmtId="49" fontId="24" fillId="0" borderId="12" xfId="2" applyNumberFormat="1" applyFont="1" applyFill="1" applyBorder="1" applyAlignment="1">
      <alignment horizontal="center" vertical="center"/>
    </xf>
    <xf numFmtId="0" fontId="4" fillId="0" borderId="13" xfId="2" applyFont="1" applyFill="1" applyBorder="1">
      <alignment vertical="center"/>
    </xf>
    <xf numFmtId="0" fontId="27" fillId="0" borderId="0" xfId="2" applyFont="1" applyBorder="1" applyAlignment="1">
      <alignment horizontal="center" vertical="center"/>
    </xf>
    <xf numFmtId="49" fontId="32" fillId="0" borderId="46" xfId="2" applyNumberFormat="1" applyFont="1" applyFill="1" applyBorder="1" applyAlignment="1">
      <alignment vertical="top" wrapText="1"/>
    </xf>
    <xf numFmtId="49" fontId="12" fillId="0" borderId="0" xfId="2" applyNumberFormat="1" applyFont="1" applyFill="1" applyBorder="1" applyAlignment="1">
      <alignment horizontal="center" vertical="center"/>
    </xf>
    <xf numFmtId="49" fontId="35" fillId="0" borderId="6" xfId="2" applyNumberFormat="1" applyFont="1" applyFill="1" applyBorder="1" applyAlignment="1">
      <alignment vertical="center"/>
    </xf>
    <xf numFmtId="49" fontId="36" fillId="0" borderId="0" xfId="2" applyNumberFormat="1" applyFont="1" applyFill="1" applyBorder="1" applyAlignment="1">
      <alignment vertical="center" wrapText="1"/>
    </xf>
    <xf numFmtId="49" fontId="12" fillId="0" borderId="13" xfId="2" applyNumberFormat="1" applyFont="1" applyFill="1" applyBorder="1" applyAlignment="1">
      <alignment vertical="center" wrapText="1"/>
    </xf>
    <xf numFmtId="49" fontId="12" fillId="0" borderId="46" xfId="2" applyNumberFormat="1" applyFont="1" applyFill="1" applyBorder="1" applyAlignment="1">
      <alignment vertical="center" wrapText="1"/>
    </xf>
    <xf numFmtId="0" fontId="4" fillId="0" borderId="13" xfId="2" applyFont="1" applyBorder="1">
      <alignment vertical="center"/>
    </xf>
    <xf numFmtId="0" fontId="4" fillId="0" borderId="38" xfId="2" applyFont="1" applyBorder="1">
      <alignment vertical="center"/>
    </xf>
    <xf numFmtId="0" fontId="4" fillId="0" borderId="46" xfId="2" applyFont="1" applyBorder="1">
      <alignment vertical="center"/>
    </xf>
    <xf numFmtId="0" fontId="4" fillId="0" borderId="49" xfId="2" applyFont="1" applyBorder="1">
      <alignment vertical="center"/>
    </xf>
    <xf numFmtId="49" fontId="35" fillId="0" borderId="49" xfId="2" applyNumberFormat="1" applyFont="1" applyFill="1" applyBorder="1" applyAlignment="1">
      <alignment horizontal="center" vertical="center"/>
    </xf>
    <xf numFmtId="49" fontId="35" fillId="0" borderId="49" xfId="2" applyNumberFormat="1" applyFont="1" applyFill="1" applyBorder="1" applyAlignment="1">
      <alignment vertical="center"/>
    </xf>
    <xf numFmtId="49" fontId="33" fillId="0" borderId="50" xfId="2" applyNumberFormat="1" applyFont="1" applyFill="1" applyBorder="1" applyAlignment="1">
      <alignment vertical="center"/>
    </xf>
    <xf numFmtId="49" fontId="33" fillId="0" borderId="49" xfId="2" applyNumberFormat="1" applyFont="1" applyFill="1" applyBorder="1" applyAlignment="1">
      <alignment horizontal="center" vertical="center"/>
    </xf>
    <xf numFmtId="49" fontId="33" fillId="0" borderId="51" xfId="2" applyNumberFormat="1" applyFont="1" applyFill="1" applyBorder="1" applyAlignment="1">
      <alignment horizontal="center" vertical="center"/>
    </xf>
    <xf numFmtId="0" fontId="4" fillId="0" borderId="0" xfId="2" applyFont="1" applyBorder="1" applyAlignment="1">
      <alignment vertical="top" wrapText="1"/>
    </xf>
    <xf numFmtId="0" fontId="4" fillId="0" borderId="52" xfId="2" applyFont="1" applyBorder="1">
      <alignment vertical="center"/>
    </xf>
    <xf numFmtId="49" fontId="35" fillId="0" borderId="53" xfId="2" applyNumberFormat="1" applyFont="1" applyFill="1" applyBorder="1" applyAlignment="1">
      <alignment horizontal="center" vertical="center"/>
    </xf>
    <xf numFmtId="49" fontId="35" fillId="0" borderId="53" xfId="2" applyNumberFormat="1" applyFont="1" applyFill="1" applyBorder="1" applyAlignment="1">
      <alignment vertical="center"/>
    </xf>
    <xf numFmtId="49" fontId="33" fillId="0" borderId="54" xfId="2" applyNumberFormat="1" applyFont="1" applyFill="1" applyBorder="1" applyAlignment="1">
      <alignment vertical="center"/>
    </xf>
    <xf numFmtId="49" fontId="34" fillId="0" borderId="57" xfId="2" applyNumberFormat="1" applyFont="1" applyFill="1" applyBorder="1" applyAlignment="1">
      <alignment horizontal="left" vertical="center"/>
    </xf>
    <xf numFmtId="49" fontId="34" fillId="0" borderId="0" xfId="2" applyNumberFormat="1" applyFont="1" applyFill="1" applyBorder="1" applyAlignment="1">
      <alignment horizontal="left" vertical="center"/>
    </xf>
    <xf numFmtId="0" fontId="28" fillId="0" borderId="0" xfId="2" applyNumberFormat="1" applyFont="1" applyFill="1" applyBorder="1" applyAlignment="1">
      <alignment horizontal="center" vertical="center"/>
    </xf>
    <xf numFmtId="49" fontId="34" fillId="0" borderId="0" xfId="2" applyNumberFormat="1" applyFont="1" applyFill="1" applyBorder="1" applyAlignment="1">
      <alignment horizontal="center" vertical="center"/>
    </xf>
    <xf numFmtId="49" fontId="35" fillId="0" borderId="0" xfId="2" applyNumberFormat="1" applyFont="1" applyFill="1" applyBorder="1" applyAlignment="1">
      <alignment horizontal="center" vertical="center"/>
    </xf>
    <xf numFmtId="49" fontId="33" fillId="0" borderId="6" xfId="2" applyNumberFormat="1" applyFont="1" applyFill="1" applyBorder="1" applyAlignment="1">
      <alignment vertical="center"/>
    </xf>
    <xf numFmtId="0" fontId="4" fillId="0" borderId="57" xfId="2" applyFont="1" applyBorder="1">
      <alignment vertical="center"/>
    </xf>
    <xf numFmtId="49" fontId="33" fillId="0" borderId="0" xfId="2" applyNumberFormat="1" applyFont="1" applyFill="1" applyBorder="1" applyAlignment="1">
      <alignment vertical="center"/>
    </xf>
    <xf numFmtId="49" fontId="40" fillId="0" borderId="0" xfId="2" applyNumberFormat="1" applyFont="1" applyFill="1" applyBorder="1" applyAlignment="1">
      <alignment horizontal="left" vertical="center"/>
    </xf>
    <xf numFmtId="49" fontId="33" fillId="0" borderId="13" xfId="2" applyNumberFormat="1" applyFont="1" applyFill="1" applyBorder="1" applyAlignment="1">
      <alignment horizontal="left" vertical="center"/>
    </xf>
    <xf numFmtId="49" fontId="33" fillId="0" borderId="0" xfId="2" applyNumberFormat="1" applyFont="1" applyFill="1" applyBorder="1" applyAlignment="1">
      <alignment horizontal="left" vertical="center"/>
    </xf>
    <xf numFmtId="49" fontId="33" fillId="0" borderId="72" xfId="2" applyNumberFormat="1" applyFont="1" applyFill="1" applyBorder="1" applyAlignment="1">
      <alignment horizontal="left" vertical="center"/>
    </xf>
    <xf numFmtId="49" fontId="24" fillId="0" borderId="0" xfId="2" applyNumberFormat="1" applyFont="1" applyFill="1" applyBorder="1" applyAlignment="1">
      <alignment vertical="center"/>
    </xf>
    <xf numFmtId="49" fontId="24" fillId="0" borderId="6" xfId="2" applyNumberFormat="1" applyFont="1" applyFill="1" applyBorder="1" applyAlignment="1">
      <alignment vertical="center"/>
    </xf>
    <xf numFmtId="49" fontId="24" fillId="0" borderId="5" xfId="2" applyNumberFormat="1" applyFont="1" applyFill="1" applyBorder="1" applyAlignment="1">
      <alignment horizontal="center"/>
    </xf>
    <xf numFmtId="49" fontId="24" fillId="0" borderId="0" xfId="2" applyNumberFormat="1" applyFont="1" applyFill="1" applyBorder="1" applyAlignment="1">
      <alignment horizontal="center"/>
    </xf>
    <xf numFmtId="49" fontId="24" fillId="0" borderId="14" xfId="2" applyNumberFormat="1" applyFont="1" applyFill="1" applyBorder="1" applyAlignment="1">
      <alignment horizontal="center"/>
    </xf>
    <xf numFmtId="49" fontId="40" fillId="0" borderId="0" xfId="2" applyNumberFormat="1" applyFont="1" applyFill="1" applyBorder="1" applyAlignment="1">
      <alignment vertical="center"/>
    </xf>
    <xf numFmtId="49" fontId="7" fillId="0" borderId="0" xfId="2" applyNumberFormat="1" applyFont="1" applyFill="1" applyBorder="1" applyAlignment="1">
      <alignment vertical="center"/>
    </xf>
    <xf numFmtId="49" fontId="10" fillId="0" borderId="0" xfId="2" applyNumberFormat="1" applyFont="1" applyFill="1" applyBorder="1" applyAlignment="1">
      <alignment vertical="center"/>
    </xf>
    <xf numFmtId="0" fontId="15" fillId="2" borderId="0" xfId="1" applyFont="1" applyFill="1" applyAlignment="1">
      <alignment vertical="center"/>
    </xf>
    <xf numFmtId="0" fontId="15" fillId="0" borderId="0" xfId="1" applyFont="1" applyFill="1" applyAlignment="1">
      <alignment vertical="center"/>
    </xf>
    <xf numFmtId="177" fontId="19" fillId="0" borderId="0" xfId="1" applyNumberFormat="1" applyFont="1" applyFill="1" applyBorder="1" applyAlignment="1">
      <alignment shrinkToFit="1"/>
    </xf>
    <xf numFmtId="0" fontId="15" fillId="0" borderId="0" xfId="1" applyFont="1" applyFill="1" applyBorder="1" applyAlignment="1">
      <alignment vertical="center" wrapText="1" shrinkToFit="1"/>
    </xf>
    <xf numFmtId="0" fontId="27" fillId="0" borderId="0" xfId="3" quotePrefix="1" applyFont="1" applyFill="1" applyAlignment="1"/>
    <xf numFmtId="0" fontId="9" fillId="0" borderId="0" xfId="1" applyFont="1" applyFill="1" applyAlignment="1">
      <alignment horizontal="left" vertical="center" shrinkToFit="1"/>
    </xf>
    <xf numFmtId="0" fontId="2" fillId="0" borderId="0" xfId="1" applyFont="1" applyFill="1" applyAlignment="1">
      <alignment horizontal="left" vertical="center" shrinkToFit="1"/>
    </xf>
    <xf numFmtId="0" fontId="2" fillId="0" borderId="0" xfId="1" applyFont="1" applyBorder="1" applyAlignment="1">
      <alignment vertical="center"/>
    </xf>
    <xf numFmtId="0" fontId="2" fillId="0" borderId="47" xfId="1" applyFont="1" applyFill="1" applyBorder="1">
      <alignment vertical="center"/>
    </xf>
    <xf numFmtId="0" fontId="2" fillId="0" borderId="0" xfId="1" applyFont="1" applyFill="1" applyBorder="1">
      <alignment vertical="center"/>
    </xf>
    <xf numFmtId="0" fontId="2" fillId="0" borderId="0" xfId="1" applyFont="1" applyBorder="1">
      <alignment vertical="center"/>
    </xf>
    <xf numFmtId="0" fontId="43" fillId="0" borderId="0" xfId="1" applyFont="1" applyFill="1" applyBorder="1" applyAlignment="1">
      <alignment vertical="center"/>
    </xf>
    <xf numFmtId="0" fontId="43" fillId="0" borderId="14" xfId="1" applyFont="1" applyFill="1" applyBorder="1" applyAlignment="1">
      <alignment vertical="center"/>
    </xf>
    <xf numFmtId="0" fontId="2" fillId="0" borderId="48" xfId="1" applyFont="1" applyBorder="1">
      <alignment vertical="center"/>
    </xf>
    <xf numFmtId="0" fontId="2" fillId="0" borderId="33" xfId="1" applyFont="1" applyFill="1" applyBorder="1">
      <alignment vertical="center"/>
    </xf>
    <xf numFmtId="0" fontId="2" fillId="0" borderId="20" xfId="1" applyFont="1" applyFill="1" applyBorder="1">
      <alignment vertical="center"/>
    </xf>
    <xf numFmtId="0" fontId="18" fillId="0" borderId="20" xfId="1" applyFont="1" applyFill="1" applyBorder="1" applyAlignment="1">
      <alignment vertical="center"/>
    </xf>
    <xf numFmtId="0" fontId="44" fillId="0" borderId="20" xfId="1" applyFont="1" applyFill="1" applyBorder="1" applyAlignment="1">
      <alignment vertical="center"/>
    </xf>
    <xf numFmtId="0" fontId="9" fillId="0" borderId="34" xfId="1" applyFont="1" applyFill="1" applyBorder="1" applyAlignment="1">
      <alignment vertical="center"/>
    </xf>
    <xf numFmtId="0" fontId="44" fillId="0" borderId="0" xfId="1" applyFont="1" applyFill="1" applyAlignment="1">
      <alignment vertical="center"/>
    </xf>
    <xf numFmtId="0" fontId="9" fillId="0" borderId="0" xfId="1" applyFont="1" applyFill="1" applyAlignment="1">
      <alignment vertical="center"/>
    </xf>
    <xf numFmtId="0" fontId="42" fillId="0" borderId="0" xfId="1" applyFont="1" applyFill="1" applyAlignment="1">
      <alignment vertical="center"/>
    </xf>
    <xf numFmtId="0" fontId="46" fillId="0" borderId="0" xfId="1" applyFont="1" applyFill="1" applyAlignment="1">
      <alignment vertical="center"/>
    </xf>
    <xf numFmtId="49" fontId="12" fillId="0" borderId="2" xfId="2" applyNumberFormat="1" applyFont="1" applyFill="1" applyBorder="1" applyAlignment="1">
      <alignment horizontal="center" vertical="center"/>
    </xf>
    <xf numFmtId="0" fontId="12" fillId="0" borderId="2" xfId="2" applyFont="1" applyFill="1" applyBorder="1" applyAlignment="1">
      <alignment horizontal="center" vertical="center"/>
    </xf>
    <xf numFmtId="0" fontId="12" fillId="0" borderId="2" xfId="2" applyFont="1" applyFill="1" applyBorder="1" applyAlignment="1">
      <alignment horizontal="right" vertical="center" shrinkToFit="1"/>
    </xf>
    <xf numFmtId="0" fontId="12" fillId="0" borderId="2" xfId="2" applyFont="1" applyFill="1" applyBorder="1" applyAlignment="1">
      <alignment horizontal="center" vertical="center" shrinkToFit="1"/>
    </xf>
    <xf numFmtId="0" fontId="4" fillId="0" borderId="0" xfId="2" applyFont="1" applyAlignment="1">
      <alignment horizontal="right" vertical="center"/>
    </xf>
    <xf numFmtId="0" fontId="4" fillId="0" borderId="57" xfId="2" applyFont="1" applyBorder="1" applyAlignment="1">
      <alignment horizontal="right" vertical="center"/>
    </xf>
    <xf numFmtId="0" fontId="27" fillId="0" borderId="0" xfId="3" quotePrefix="1" applyFont="1" applyFill="1" applyAlignment="1">
      <alignment vertical="center"/>
    </xf>
    <xf numFmtId="0" fontId="23" fillId="0" borderId="0" xfId="2" applyFont="1" applyAlignment="1">
      <alignment vertical="center"/>
    </xf>
    <xf numFmtId="0" fontId="4" fillId="0" borderId="46" xfId="2" applyFont="1" applyBorder="1" applyAlignment="1">
      <alignment horizontal="right" vertical="center"/>
    </xf>
    <xf numFmtId="0" fontId="4" fillId="0" borderId="0" xfId="2" applyFont="1" applyBorder="1" applyAlignment="1">
      <alignment horizontal="right" vertical="center"/>
    </xf>
    <xf numFmtId="0" fontId="4" fillId="0" borderId="0" xfId="2" applyFont="1" applyFill="1" applyBorder="1" applyAlignment="1">
      <alignment vertical="center" wrapText="1"/>
    </xf>
    <xf numFmtId="0" fontId="4" fillId="0" borderId="0" xfId="2" applyFont="1" applyFill="1" applyBorder="1" applyAlignment="1">
      <alignment vertical="center"/>
    </xf>
    <xf numFmtId="0" fontId="4" fillId="0" borderId="0" xfId="2" applyFont="1" applyFill="1" applyBorder="1" applyAlignment="1">
      <alignment horizontal="right" vertical="center"/>
    </xf>
    <xf numFmtId="0" fontId="4" fillId="0" borderId="0" xfId="2" applyFont="1" applyFill="1" applyBorder="1" applyAlignment="1"/>
    <xf numFmtId="0" fontId="4" fillId="0" borderId="0" xfId="2" applyNumberFormat="1" applyFont="1" applyFill="1" applyBorder="1" applyAlignment="1">
      <alignment vertical="center" shrinkToFit="1"/>
    </xf>
    <xf numFmtId="0" fontId="4" fillId="0" borderId="0" xfId="2" applyNumberFormat="1" applyFont="1" applyFill="1" applyBorder="1" applyAlignment="1">
      <alignment vertical="center"/>
    </xf>
    <xf numFmtId="0" fontId="4" fillId="0" borderId="0" xfId="2" applyFont="1" applyFill="1" applyBorder="1" applyAlignment="1">
      <alignment vertical="top"/>
    </xf>
    <xf numFmtId="0" fontId="24" fillId="0" borderId="0" xfId="2" applyFont="1" applyFill="1" applyBorder="1" applyAlignment="1">
      <alignment vertical="center"/>
    </xf>
    <xf numFmtId="14" fontId="27" fillId="0" borderId="0" xfId="2" applyNumberFormat="1" applyFont="1" applyFill="1" applyBorder="1" applyAlignment="1">
      <alignment vertical="center"/>
    </xf>
    <xf numFmtId="0" fontId="27" fillId="0" borderId="0" xfId="2" applyFont="1" applyFill="1" applyBorder="1" applyAlignment="1">
      <alignment vertical="center"/>
    </xf>
    <xf numFmtId="0" fontId="4" fillId="0" borderId="0" xfId="2" applyFont="1" applyBorder="1" applyAlignment="1">
      <alignment horizontal="center" vertical="center"/>
    </xf>
    <xf numFmtId="0" fontId="23" fillId="0" borderId="0" xfId="2" applyFont="1" applyBorder="1" applyAlignment="1">
      <alignment horizontal="right" vertical="center"/>
    </xf>
    <xf numFmtId="0" fontId="22" fillId="0" borderId="0" xfId="2" applyFont="1" applyBorder="1" applyAlignment="1">
      <alignment vertical="center" wrapText="1"/>
    </xf>
    <xf numFmtId="0" fontId="22" fillId="0" borderId="0" xfId="2" applyFont="1" applyBorder="1" applyAlignment="1">
      <alignment vertical="center"/>
    </xf>
    <xf numFmtId="0" fontId="4" fillId="0" borderId="0" xfId="2" applyFont="1" applyFill="1" applyAlignment="1">
      <alignment horizontal="right" vertical="center"/>
    </xf>
    <xf numFmtId="0" fontId="27" fillId="0" borderId="0" xfId="3" quotePrefix="1" applyFont="1" applyFill="1" applyAlignment="1">
      <alignment horizontal="left" vertical="center"/>
    </xf>
    <xf numFmtId="0" fontId="4" fillId="0" borderId="57" xfId="2" applyFont="1" applyFill="1" applyBorder="1" applyAlignment="1">
      <alignment horizontal="right" vertical="center"/>
    </xf>
    <xf numFmtId="0" fontId="4" fillId="0" borderId="0" xfId="2" applyFont="1" applyFill="1" applyAlignment="1">
      <alignment vertical="center"/>
    </xf>
    <xf numFmtId="0" fontId="4" fillId="0" borderId="13" xfId="2" applyFont="1" applyBorder="1" applyAlignment="1">
      <alignment vertical="center"/>
    </xf>
    <xf numFmtId="0" fontId="4" fillId="0" borderId="13" xfId="2" applyFont="1" applyBorder="1" applyAlignment="1">
      <alignment horizontal="left" vertical="center"/>
    </xf>
    <xf numFmtId="0" fontId="23" fillId="0" borderId="0" xfId="2" applyFont="1" applyBorder="1" applyAlignment="1">
      <alignment vertical="center"/>
    </xf>
    <xf numFmtId="0" fontId="4" fillId="0" borderId="16" xfId="2" applyFont="1" applyBorder="1" applyAlignment="1">
      <alignment vertical="center"/>
    </xf>
    <xf numFmtId="0" fontId="4" fillId="0" borderId="46" xfId="2" applyFont="1" applyBorder="1" applyAlignment="1">
      <alignment vertical="center" wrapText="1"/>
    </xf>
    <xf numFmtId="0" fontId="4" fillId="0" borderId="13" xfId="2" applyFont="1" applyBorder="1" applyAlignment="1">
      <alignment vertical="center" wrapText="1"/>
    </xf>
    <xf numFmtId="0" fontId="4" fillId="0" borderId="0" xfId="2" applyFont="1" applyAlignment="1">
      <alignment horizontal="distributed" vertical="center" wrapText="1"/>
    </xf>
    <xf numFmtId="0" fontId="4" fillId="0" borderId="0" xfId="2" applyNumberFormat="1" applyFont="1" applyFill="1" applyBorder="1" applyAlignment="1">
      <alignment horizontal="center" vertical="center"/>
    </xf>
    <xf numFmtId="0" fontId="4" fillId="0" borderId="0" xfId="2" applyFont="1" applyAlignment="1">
      <alignment horizontal="center" vertical="center"/>
    </xf>
    <xf numFmtId="180" fontId="4" fillId="0" borderId="0" xfId="2" applyNumberFormat="1" applyFont="1" applyBorder="1" applyAlignment="1">
      <alignment horizontal="left" vertical="center"/>
    </xf>
    <xf numFmtId="0" fontId="23" fillId="0" borderId="0" xfId="2" applyFont="1" applyBorder="1" applyAlignment="1">
      <alignment horizontal="left" vertical="center"/>
    </xf>
    <xf numFmtId="0" fontId="4" fillId="0" borderId="11" xfId="2" applyFont="1" applyFill="1" applyBorder="1">
      <alignment vertical="center"/>
    </xf>
    <xf numFmtId="0" fontId="23" fillId="0" borderId="0" xfId="2" applyFont="1">
      <alignment vertical="center"/>
    </xf>
    <xf numFmtId="0" fontId="22" fillId="0" borderId="0" xfId="2" applyFont="1" applyBorder="1" applyAlignment="1">
      <alignment horizontal="left" vertical="center" wrapText="1"/>
    </xf>
    <xf numFmtId="0" fontId="22" fillId="0" borderId="0" xfId="2" applyFont="1" applyFill="1" applyBorder="1" applyAlignment="1">
      <alignment horizontal="left" vertical="center" wrapText="1"/>
    </xf>
    <xf numFmtId="0" fontId="26" fillId="0" borderId="0" xfId="2" applyFont="1" applyBorder="1" applyAlignment="1">
      <alignment vertical="center" wrapText="1"/>
    </xf>
    <xf numFmtId="0" fontId="7" fillId="0" borderId="0" xfId="2" applyFont="1" applyAlignment="1">
      <alignment vertical="center"/>
    </xf>
    <xf numFmtId="49" fontId="11" fillId="0" borderId="0" xfId="2" applyNumberFormat="1" applyFont="1" applyFill="1" applyBorder="1" applyAlignment="1">
      <alignment vertical="center"/>
    </xf>
    <xf numFmtId="0" fontId="16" fillId="0" borderId="0" xfId="2" applyFont="1" applyFill="1" applyBorder="1" applyAlignment="1">
      <alignment horizontal="left" vertical="center"/>
    </xf>
    <xf numFmtId="0" fontId="4" fillId="0" borderId="0" xfId="2" applyFont="1" applyAlignment="1">
      <alignment horizontal="left" vertical="center"/>
    </xf>
    <xf numFmtId="0" fontId="23" fillId="0" borderId="0" xfId="2" applyFont="1" applyAlignment="1">
      <alignment horizontal="center" vertical="center"/>
    </xf>
    <xf numFmtId="0" fontId="25" fillId="0" borderId="0" xfId="2" applyFont="1" applyBorder="1" applyAlignment="1">
      <alignment horizontal="left" vertical="top" wrapText="1"/>
    </xf>
    <xf numFmtId="0" fontId="12" fillId="0" borderId="0" xfId="2" applyFont="1" applyBorder="1" applyAlignment="1">
      <alignment horizontal="center" vertical="top" wrapText="1"/>
    </xf>
    <xf numFmtId="0" fontId="2" fillId="0" borderId="0" xfId="2" applyFont="1" applyAlignment="1">
      <alignment vertical="center"/>
    </xf>
    <xf numFmtId="0" fontId="12" fillId="0" borderId="0" xfId="2" applyFont="1" applyFill="1" applyBorder="1" applyAlignment="1">
      <alignment horizontal="center" vertical="center"/>
    </xf>
    <xf numFmtId="0" fontId="12" fillId="0" borderId="0" xfId="2" applyFont="1" applyFill="1" applyBorder="1" applyAlignment="1">
      <alignment horizontal="center" vertical="center" shrinkToFit="1"/>
    </xf>
    <xf numFmtId="49" fontId="12" fillId="0" borderId="0" xfId="2" applyNumberFormat="1" applyFont="1" applyFill="1" applyBorder="1">
      <alignment vertical="center"/>
    </xf>
    <xf numFmtId="49" fontId="14" fillId="0" borderId="0" xfId="2" applyNumberFormat="1" applyFont="1" applyFill="1" applyBorder="1" applyAlignment="1">
      <alignment horizontal="center" vertical="center"/>
    </xf>
    <xf numFmtId="0" fontId="12" fillId="0" borderId="0" xfId="2" applyFont="1" applyFill="1" applyBorder="1" applyAlignment="1">
      <alignment horizontal="right" vertical="center" shrinkToFit="1"/>
    </xf>
    <xf numFmtId="49" fontId="12" fillId="0" borderId="5" xfId="2" applyNumberFormat="1" applyFont="1" applyFill="1" applyBorder="1">
      <alignment vertical="center"/>
    </xf>
    <xf numFmtId="0" fontId="2" fillId="0" borderId="4" xfId="1" applyFont="1" applyBorder="1">
      <alignment vertical="center"/>
    </xf>
    <xf numFmtId="0" fontId="2" fillId="0" borderId="7" xfId="1" applyFont="1" applyBorder="1">
      <alignment vertical="center"/>
    </xf>
    <xf numFmtId="49" fontId="14" fillId="0" borderId="2" xfId="2" applyNumberFormat="1" applyFont="1" applyFill="1" applyBorder="1" applyAlignment="1">
      <alignment horizontal="center" vertical="center"/>
    </xf>
    <xf numFmtId="49" fontId="12" fillId="0" borderId="2" xfId="2" applyNumberFormat="1" applyFont="1" applyFill="1" applyBorder="1" applyAlignment="1">
      <alignment horizontal="left" vertical="center"/>
    </xf>
    <xf numFmtId="0" fontId="2" fillId="0" borderId="8" xfId="1" applyFont="1" applyBorder="1">
      <alignment vertical="center"/>
    </xf>
    <xf numFmtId="0" fontId="2" fillId="0" borderId="24" xfId="1" applyFont="1" applyBorder="1">
      <alignment vertical="center"/>
    </xf>
    <xf numFmtId="49" fontId="12" fillId="0" borderId="6" xfId="2" applyNumberFormat="1" applyFont="1" applyFill="1" applyBorder="1">
      <alignment vertical="center"/>
    </xf>
    <xf numFmtId="49" fontId="12" fillId="0" borderId="47" xfId="2" applyNumberFormat="1" applyFont="1" applyFill="1" applyBorder="1">
      <alignment vertical="center"/>
    </xf>
    <xf numFmtId="0" fontId="26" fillId="0" borderId="0" xfId="2" applyFont="1" applyFill="1" applyBorder="1" applyAlignment="1">
      <alignment vertical="center" wrapText="1"/>
    </xf>
    <xf numFmtId="0" fontId="33" fillId="0" borderId="0" xfId="2" applyFont="1" applyAlignment="1">
      <alignment vertical="top"/>
    </xf>
    <xf numFmtId="0" fontId="27" fillId="0" borderId="0" xfId="3" quotePrefix="1" applyFont="1" applyFill="1" applyBorder="1" applyAlignment="1">
      <alignment horizontal="left" vertical="center"/>
    </xf>
    <xf numFmtId="0" fontId="27" fillId="0" borderId="0" xfId="3" quotePrefix="1" applyFont="1" applyFill="1" applyBorder="1" applyAlignment="1">
      <alignment horizontal="left"/>
    </xf>
    <xf numFmtId="0" fontId="27" fillId="0" borderId="0" xfId="3" quotePrefix="1" applyFont="1" applyFill="1" applyBorder="1" applyAlignment="1">
      <alignment horizontal="left" vertical="center"/>
    </xf>
    <xf numFmtId="0" fontId="27" fillId="0" borderId="0" xfId="3" quotePrefix="1" applyFont="1" applyFill="1" applyBorder="1" applyAlignment="1">
      <alignment horizontal="left"/>
    </xf>
    <xf numFmtId="0" fontId="4" fillId="0" borderId="0" xfId="2" applyFont="1" applyAlignment="1">
      <alignment horizontal="right" vertical="center"/>
    </xf>
    <xf numFmtId="0" fontId="55" fillId="2" borderId="0" xfId="1" applyFont="1" applyFill="1" applyBorder="1" applyAlignment="1">
      <alignment vertical="center"/>
    </xf>
    <xf numFmtId="0" fontId="23" fillId="2" borderId="0" xfId="2" applyFont="1" applyFill="1" applyAlignment="1">
      <alignment horizontal="right" vertical="center"/>
    </xf>
    <xf numFmtId="0" fontId="23" fillId="2" borderId="0" xfId="2" applyFont="1" applyFill="1" applyBorder="1" applyAlignment="1">
      <alignment horizontal="left" vertical="center"/>
    </xf>
    <xf numFmtId="0" fontId="23" fillId="2" borderId="0" xfId="2" applyFont="1" applyFill="1" applyBorder="1" applyAlignment="1">
      <alignment horizontal="center" vertical="center"/>
    </xf>
    <xf numFmtId="0" fontId="0" fillId="0" borderId="0" xfId="0" applyAlignment="1">
      <alignment horizontal="left" vertical="center"/>
    </xf>
    <xf numFmtId="0" fontId="23" fillId="2" borderId="0" xfId="2" applyFont="1" applyFill="1" applyAlignment="1">
      <alignment vertical="center"/>
    </xf>
    <xf numFmtId="0" fontId="4" fillId="2" borderId="0" xfId="2" applyFont="1" applyFill="1" applyAlignment="1">
      <alignment vertical="center"/>
    </xf>
    <xf numFmtId="0" fontId="4" fillId="2" borderId="0" xfId="2" applyFont="1" applyFill="1" applyBorder="1" applyAlignment="1">
      <alignment vertical="center"/>
    </xf>
    <xf numFmtId="0" fontId="4" fillId="2" borderId="0" xfId="2" applyFont="1" applyFill="1" applyBorder="1" applyAlignment="1"/>
    <xf numFmtId="0" fontId="4" fillId="2" borderId="0" xfId="2" applyFont="1" applyFill="1" applyBorder="1">
      <alignment vertical="center"/>
    </xf>
    <xf numFmtId="0" fontId="4" fillId="2" borderId="0" xfId="2" applyNumberFormat="1" applyFont="1" applyFill="1" applyBorder="1" applyAlignment="1">
      <alignment vertical="center"/>
    </xf>
    <xf numFmtId="0" fontId="4" fillId="2" borderId="0" xfId="2" applyFont="1" applyFill="1" applyBorder="1" applyAlignment="1">
      <alignment vertical="center" wrapText="1"/>
    </xf>
    <xf numFmtId="0" fontId="24" fillId="2" borderId="0" xfId="2" applyFont="1" applyFill="1" applyBorder="1" applyAlignment="1">
      <alignment vertical="center"/>
    </xf>
    <xf numFmtId="0" fontId="27" fillId="2" borderId="0" xfId="2" applyFont="1" applyFill="1" applyBorder="1" applyAlignment="1">
      <alignment vertical="center"/>
    </xf>
    <xf numFmtId="0" fontId="22" fillId="0" borderId="0" xfId="2" applyFont="1" applyFill="1" applyBorder="1" applyAlignment="1">
      <alignment vertical="center" wrapText="1"/>
    </xf>
    <xf numFmtId="0" fontId="4" fillId="0" borderId="57" xfId="2" applyFont="1" applyBorder="1" applyAlignment="1">
      <alignment vertical="center"/>
    </xf>
    <xf numFmtId="0" fontId="42" fillId="0" borderId="0" xfId="1" applyFont="1" applyFill="1" applyBorder="1" applyAlignment="1">
      <alignment vertical="center" shrinkToFit="1"/>
    </xf>
    <xf numFmtId="0" fontId="0" fillId="0" borderId="57" xfId="0" applyBorder="1">
      <alignment vertical="center"/>
    </xf>
    <xf numFmtId="0" fontId="0" fillId="0" borderId="12" xfId="0" applyBorder="1">
      <alignment vertical="center"/>
    </xf>
    <xf numFmtId="0" fontId="0" fillId="0" borderId="11" xfId="0" applyBorder="1">
      <alignment vertical="center"/>
    </xf>
    <xf numFmtId="0" fontId="0" fillId="0" borderId="0" xfId="0" applyBorder="1">
      <alignment vertical="center"/>
    </xf>
    <xf numFmtId="0" fontId="56" fillId="0" borderId="0" xfId="0" applyFont="1" applyAlignment="1">
      <alignment horizontal="center" vertical="center"/>
    </xf>
    <xf numFmtId="0" fontId="61" fillId="0" borderId="0" xfId="0" applyFont="1" applyAlignment="1">
      <alignment horizontal="left" vertical="center"/>
    </xf>
    <xf numFmtId="0" fontId="0" fillId="15" borderId="0" xfId="0" applyFill="1">
      <alignment vertical="center"/>
    </xf>
    <xf numFmtId="0" fontId="56" fillId="15" borderId="0" xfId="0" applyFont="1" applyFill="1">
      <alignment vertical="center"/>
    </xf>
    <xf numFmtId="0" fontId="27" fillId="2" borderId="0" xfId="3" quotePrefix="1" applyFont="1" applyFill="1" applyBorder="1" applyAlignment="1">
      <alignment horizontal="left" vertical="center"/>
    </xf>
    <xf numFmtId="0" fontId="4" fillId="2" borderId="0" xfId="2" applyFont="1" applyFill="1">
      <alignment vertical="center"/>
    </xf>
    <xf numFmtId="0" fontId="58" fillId="0" borderId="0" xfId="0" applyFont="1" applyFill="1" applyAlignment="1">
      <alignment horizontal="left" vertical="center" wrapText="1"/>
    </xf>
    <xf numFmtId="0" fontId="0" fillId="0" borderId="0" xfId="0" applyFill="1">
      <alignment vertical="center"/>
    </xf>
    <xf numFmtId="0" fontId="0" fillId="0" borderId="0" xfId="0" applyFill="1" applyBorder="1" applyAlignment="1">
      <alignment horizontal="left" vertical="center" wrapText="1"/>
    </xf>
    <xf numFmtId="0" fontId="0" fillId="0" borderId="57" xfId="0" applyFill="1" applyBorder="1">
      <alignment vertical="center"/>
    </xf>
    <xf numFmtId="0" fontId="23" fillId="0" borderId="0" xfId="2" applyFont="1" applyAlignment="1">
      <alignment horizontal="right" vertical="center"/>
    </xf>
    <xf numFmtId="0" fontId="0" fillId="0" borderId="3" xfId="0" applyBorder="1">
      <alignment vertical="center"/>
    </xf>
    <xf numFmtId="0" fontId="0" fillId="0" borderId="2" xfId="0" applyBorder="1">
      <alignment vertical="center"/>
    </xf>
    <xf numFmtId="0" fontId="56" fillId="6" borderId="22" xfId="0" applyFont="1" applyFill="1" applyBorder="1" applyAlignment="1">
      <alignment horizontal="center" vertical="center"/>
    </xf>
    <xf numFmtId="0" fontId="0" fillId="0" borderId="0" xfId="0" applyFill="1" applyBorder="1">
      <alignment vertical="center"/>
    </xf>
    <xf numFmtId="0" fontId="0" fillId="0" borderId="0" xfId="0" applyFill="1" applyBorder="1" applyAlignment="1">
      <alignment vertical="center"/>
    </xf>
    <xf numFmtId="0" fontId="57" fillId="0" borderId="0" xfId="0" applyFont="1" applyAlignment="1">
      <alignment horizontal="left" vertical="center"/>
    </xf>
    <xf numFmtId="0" fontId="0" fillId="10" borderId="0" xfId="0" applyFill="1">
      <alignment vertical="center"/>
    </xf>
    <xf numFmtId="0" fontId="0" fillId="10" borderId="57" xfId="0" applyFill="1" applyBorder="1">
      <alignment vertical="center"/>
    </xf>
    <xf numFmtId="0" fontId="0" fillId="10" borderId="3" xfId="0" applyFill="1" applyBorder="1">
      <alignment vertical="center"/>
    </xf>
    <xf numFmtId="0" fontId="0" fillId="10" borderId="2" xfId="0" applyFill="1" applyBorder="1">
      <alignment vertical="center"/>
    </xf>
    <xf numFmtId="0" fontId="0" fillId="0" borderId="0" xfId="0" applyBorder="1" applyAlignment="1">
      <alignment vertical="top" wrapText="1"/>
    </xf>
    <xf numFmtId="0" fontId="57" fillId="0" borderId="12" xfId="0" applyFont="1" applyBorder="1" applyAlignment="1">
      <alignment horizontal="left" vertical="center"/>
    </xf>
    <xf numFmtId="0" fontId="57" fillId="0" borderId="11" xfId="0" applyFont="1" applyBorder="1" applyAlignment="1">
      <alignment horizontal="left" vertical="center"/>
    </xf>
    <xf numFmtId="0" fontId="0" fillId="0" borderId="92" xfId="0" applyBorder="1">
      <alignment vertical="center"/>
    </xf>
    <xf numFmtId="0" fontId="2" fillId="0" borderId="17" xfId="2" applyFont="1" applyBorder="1" applyAlignment="1">
      <alignment horizontal="center" vertical="center"/>
    </xf>
    <xf numFmtId="0" fontId="4" fillId="0" borderId="15" xfId="2" applyFont="1" applyBorder="1" applyAlignment="1">
      <alignment horizontal="center" vertical="center"/>
    </xf>
    <xf numFmtId="0" fontId="4" fillId="0" borderId="14" xfId="2" applyFont="1" applyBorder="1" applyAlignment="1">
      <alignment horizontal="center" vertical="center"/>
    </xf>
    <xf numFmtId="0" fontId="4" fillId="0" borderId="13" xfId="2" applyFont="1" applyBorder="1" applyAlignment="1">
      <alignment horizontal="center" vertical="center"/>
    </xf>
    <xf numFmtId="0" fontId="4" fillId="0" borderId="12" xfId="2" applyFont="1" applyBorder="1" applyAlignment="1">
      <alignment horizontal="center" vertical="center"/>
    </xf>
    <xf numFmtId="0" fontId="4" fillId="0" borderId="10" xfId="2" applyFont="1" applyBorder="1" applyAlignment="1">
      <alignment horizontal="center" vertical="center"/>
    </xf>
    <xf numFmtId="0" fontId="2" fillId="0" borderId="17" xfId="2" applyFont="1" applyBorder="1" applyAlignment="1">
      <alignment horizontal="left" vertical="top" wrapText="1"/>
    </xf>
    <xf numFmtId="0" fontId="4" fillId="0" borderId="16" xfId="2" applyFont="1" applyBorder="1" applyAlignment="1">
      <alignment horizontal="left" vertical="top" wrapText="1"/>
    </xf>
    <xf numFmtId="0" fontId="4" fillId="0" borderId="15" xfId="2" applyFont="1" applyBorder="1" applyAlignment="1">
      <alignment horizontal="left" vertical="top" wrapText="1"/>
    </xf>
    <xf numFmtId="0" fontId="4" fillId="0" borderId="14" xfId="2" applyFont="1" applyBorder="1" applyAlignment="1">
      <alignment horizontal="left" vertical="top" wrapText="1"/>
    </xf>
    <xf numFmtId="0" fontId="4" fillId="0" borderId="0" xfId="2" applyFont="1" applyBorder="1" applyAlignment="1">
      <alignment horizontal="left" vertical="top" wrapText="1"/>
    </xf>
    <xf numFmtId="0" fontId="4" fillId="0" borderId="13" xfId="2" applyFont="1" applyBorder="1" applyAlignment="1">
      <alignment horizontal="left" vertical="top" wrapText="1"/>
    </xf>
    <xf numFmtId="0" fontId="4" fillId="0" borderId="12" xfId="2" applyFont="1" applyBorder="1" applyAlignment="1">
      <alignment horizontal="left" vertical="top" wrapText="1"/>
    </xf>
    <xf numFmtId="0" fontId="4" fillId="0" borderId="11" xfId="2" applyFont="1" applyBorder="1" applyAlignment="1">
      <alignment horizontal="left" vertical="top" wrapText="1"/>
    </xf>
    <xf numFmtId="0" fontId="4" fillId="0" borderId="10" xfId="2" applyFont="1" applyBorder="1" applyAlignment="1">
      <alignment horizontal="left" vertical="top" wrapText="1"/>
    </xf>
    <xf numFmtId="0" fontId="22" fillId="0" borderId="0" xfId="2" applyFont="1" applyBorder="1" applyAlignment="1">
      <alignment horizontal="center" vertical="center" wrapText="1"/>
    </xf>
    <xf numFmtId="0" fontId="22" fillId="0" borderId="0" xfId="2" applyFont="1" applyBorder="1" applyAlignment="1">
      <alignment horizontal="center" vertical="center"/>
    </xf>
    <xf numFmtId="0" fontId="22" fillId="0" borderId="0" xfId="2" applyFont="1" applyBorder="1" applyAlignment="1">
      <alignment horizontal="left" vertical="center" wrapText="1"/>
    </xf>
    <xf numFmtId="0" fontId="26" fillId="0" borderId="17" xfId="2" applyFont="1" applyBorder="1" applyAlignment="1">
      <alignment horizontal="center" vertical="center" wrapText="1"/>
    </xf>
    <xf numFmtId="0" fontId="26" fillId="0" borderId="16" xfId="2" applyFont="1" applyBorder="1" applyAlignment="1">
      <alignment horizontal="center" vertical="center"/>
    </xf>
    <xf numFmtId="0" fontId="26" fillId="0" borderId="14" xfId="2" applyFont="1" applyBorder="1" applyAlignment="1">
      <alignment horizontal="center" vertical="center" wrapText="1"/>
    </xf>
    <xf numFmtId="0" fontId="26" fillId="0" borderId="0" xfId="2" applyFont="1" applyBorder="1" applyAlignment="1">
      <alignment horizontal="center" vertical="center"/>
    </xf>
    <xf numFmtId="0" fontId="26" fillId="0" borderId="14" xfId="2" applyFont="1" applyBorder="1" applyAlignment="1">
      <alignment horizontal="center" vertical="center"/>
    </xf>
    <xf numFmtId="0" fontId="26" fillId="0" borderId="12" xfId="2" applyFont="1" applyBorder="1" applyAlignment="1">
      <alignment horizontal="center" vertical="center"/>
    </xf>
    <xf numFmtId="0" fontId="26" fillId="0" borderId="11" xfId="2" applyFont="1" applyBorder="1" applyAlignment="1">
      <alignment horizontal="center" vertical="center"/>
    </xf>
    <xf numFmtId="0" fontId="26" fillId="0" borderId="88" xfId="2" applyFont="1" applyFill="1" applyBorder="1" applyAlignment="1">
      <alignment horizontal="left" vertical="center" wrapText="1"/>
    </xf>
    <xf numFmtId="0" fontId="26" fillId="0" borderId="16" xfId="2" applyFont="1" applyFill="1" applyBorder="1" applyAlignment="1">
      <alignment horizontal="left" vertical="center" wrapText="1"/>
    </xf>
    <xf numFmtId="0" fontId="26" fillId="0" borderId="15" xfId="2" applyFont="1" applyFill="1" applyBorder="1" applyAlignment="1">
      <alignment horizontal="left" vertical="center" wrapText="1"/>
    </xf>
    <xf numFmtId="0" fontId="26" fillId="0" borderId="46" xfId="2" applyFont="1" applyFill="1" applyBorder="1" applyAlignment="1">
      <alignment horizontal="left" vertical="center" wrapText="1"/>
    </xf>
    <xf numFmtId="0" fontId="26" fillId="0" borderId="0" xfId="2" applyFont="1" applyFill="1" applyBorder="1" applyAlignment="1">
      <alignment horizontal="left" vertical="center" wrapText="1"/>
    </xf>
    <xf numFmtId="0" fontId="26" fillId="0" borderId="13" xfId="2" applyFont="1" applyFill="1" applyBorder="1" applyAlignment="1">
      <alignment horizontal="left" vertical="center" wrapText="1"/>
    </xf>
    <xf numFmtId="0" fontId="26" fillId="0" borderId="43" xfId="2" applyFont="1" applyFill="1" applyBorder="1" applyAlignment="1">
      <alignment horizontal="left" vertical="center" wrapText="1"/>
    </xf>
    <xf numFmtId="0" fontId="26" fillId="0" borderId="11" xfId="2" applyFont="1" applyFill="1" applyBorder="1" applyAlignment="1">
      <alignment horizontal="left" vertical="center" wrapText="1"/>
    </xf>
    <xf numFmtId="0" fontId="26" fillId="0" borderId="10" xfId="2" applyFont="1" applyFill="1" applyBorder="1" applyAlignment="1">
      <alignment horizontal="left" vertical="center" wrapText="1"/>
    </xf>
    <xf numFmtId="0" fontId="47" fillId="0" borderId="14" xfId="2" applyFont="1" applyBorder="1" applyAlignment="1">
      <alignment horizontal="center" vertical="center" wrapText="1"/>
    </xf>
    <xf numFmtId="0" fontId="23" fillId="2" borderId="14" xfId="2" applyFont="1" applyFill="1" applyBorder="1" applyAlignment="1">
      <alignment horizontal="left" vertical="center"/>
    </xf>
    <xf numFmtId="0" fontId="23" fillId="2" borderId="0" xfId="2" applyFont="1" applyFill="1" applyBorder="1" applyAlignment="1">
      <alignment horizontal="left" vertical="center"/>
    </xf>
    <xf numFmtId="0" fontId="23" fillId="2" borderId="0" xfId="2" applyFont="1" applyFill="1" applyBorder="1" applyAlignment="1">
      <alignment horizontal="center" vertical="center"/>
    </xf>
    <xf numFmtId="0" fontId="23" fillId="0" borderId="57" xfId="2" applyFont="1" applyBorder="1" applyAlignment="1">
      <alignment horizontal="center" vertical="center"/>
    </xf>
    <xf numFmtId="0" fontId="4" fillId="0" borderId="0" xfId="2" applyFont="1" applyBorder="1" applyAlignment="1">
      <alignment horizontal="left" vertical="center"/>
    </xf>
    <xf numFmtId="0" fontId="4" fillId="0" borderId="13" xfId="2" applyFont="1" applyBorder="1" applyAlignment="1">
      <alignment horizontal="left" vertical="center"/>
    </xf>
    <xf numFmtId="0" fontId="4" fillId="7" borderId="17" xfId="2" applyFont="1" applyFill="1" applyBorder="1" applyAlignment="1">
      <alignment horizontal="left" vertical="center"/>
    </xf>
    <xf numFmtId="0" fontId="4" fillId="7" borderId="16" xfId="2" applyFont="1" applyFill="1" applyBorder="1" applyAlignment="1">
      <alignment horizontal="left" vertical="center"/>
    </xf>
    <xf numFmtId="0" fontId="4" fillId="7" borderId="15" xfId="2" applyFont="1" applyFill="1" applyBorder="1" applyAlignment="1">
      <alignment horizontal="left" vertical="center"/>
    </xf>
    <xf numFmtId="0" fontId="4" fillId="7" borderId="12" xfId="2" applyFont="1" applyFill="1" applyBorder="1" applyAlignment="1">
      <alignment horizontal="left" vertical="center"/>
    </xf>
    <xf numFmtId="0" fontId="4" fillId="7" borderId="11" xfId="2" applyFont="1" applyFill="1" applyBorder="1" applyAlignment="1">
      <alignment horizontal="left" vertical="center"/>
    </xf>
    <xf numFmtId="0" fontId="4" fillId="7" borderId="10" xfId="2" applyFont="1" applyFill="1" applyBorder="1" applyAlignment="1">
      <alignment horizontal="left" vertical="center"/>
    </xf>
    <xf numFmtId="0" fontId="2" fillId="7" borderId="17" xfId="2" applyFont="1" applyFill="1" applyBorder="1" applyAlignment="1">
      <alignment horizontal="left" vertical="center"/>
    </xf>
    <xf numFmtId="0" fontId="4" fillId="7" borderId="14" xfId="2" applyFont="1" applyFill="1" applyBorder="1" applyAlignment="1">
      <alignment horizontal="left" vertical="center"/>
    </xf>
    <xf numFmtId="0" fontId="4" fillId="7" borderId="0" xfId="2" applyFont="1" applyFill="1" applyBorder="1" applyAlignment="1">
      <alignment horizontal="left" vertical="center"/>
    </xf>
    <xf numFmtId="0" fontId="4" fillId="7" borderId="13" xfId="2" applyFont="1" applyFill="1" applyBorder="1" applyAlignment="1">
      <alignment horizontal="left" vertical="center"/>
    </xf>
    <xf numFmtId="0" fontId="4" fillId="0" borderId="0" xfId="2" applyFont="1" applyAlignment="1">
      <alignment horizontal="left" vertical="center" wrapText="1"/>
    </xf>
    <xf numFmtId="0" fontId="4" fillId="0" borderId="0" xfId="2" applyFont="1" applyAlignment="1">
      <alignment horizontal="left" vertical="center"/>
    </xf>
    <xf numFmtId="0" fontId="4" fillId="0" borderId="17" xfId="2" applyFont="1" applyBorder="1" applyAlignment="1">
      <alignment horizontal="center" vertical="center"/>
    </xf>
    <xf numFmtId="0" fontId="2" fillId="0" borderId="0" xfId="2" applyFont="1" applyAlignment="1">
      <alignment horizontal="left" vertical="center" wrapText="1"/>
    </xf>
    <xf numFmtId="14" fontId="4" fillId="7" borderId="17" xfId="2" applyNumberFormat="1" applyFont="1" applyFill="1" applyBorder="1" applyAlignment="1">
      <alignment horizontal="left" vertical="center"/>
    </xf>
    <xf numFmtId="14" fontId="4" fillId="7" borderId="16" xfId="2" applyNumberFormat="1" applyFont="1" applyFill="1" applyBorder="1" applyAlignment="1">
      <alignment horizontal="left" vertical="center"/>
    </xf>
    <xf numFmtId="14" fontId="4" fillId="7" borderId="15" xfId="2" applyNumberFormat="1" applyFont="1" applyFill="1" applyBorder="1" applyAlignment="1">
      <alignment horizontal="left" vertical="center"/>
    </xf>
    <xf numFmtId="14" fontId="4" fillId="7" borderId="12" xfId="2" applyNumberFormat="1" applyFont="1" applyFill="1" applyBorder="1" applyAlignment="1">
      <alignment horizontal="left" vertical="center"/>
    </xf>
    <xf numFmtId="14" fontId="4" fillId="7" borderId="11" xfId="2" applyNumberFormat="1" applyFont="1" applyFill="1" applyBorder="1" applyAlignment="1">
      <alignment horizontal="left" vertical="center"/>
    </xf>
    <xf numFmtId="14" fontId="4" fillId="7" borderId="10" xfId="2" applyNumberFormat="1" applyFont="1" applyFill="1" applyBorder="1" applyAlignment="1">
      <alignment horizontal="left" vertical="center"/>
    </xf>
    <xf numFmtId="0" fontId="2" fillId="7" borderId="17" xfId="2" applyFont="1" applyFill="1" applyBorder="1" applyAlignment="1">
      <alignment horizontal="left" vertical="center" shrinkToFit="1"/>
    </xf>
    <xf numFmtId="0" fontId="4" fillId="7" borderId="16" xfId="2" applyFont="1" applyFill="1" applyBorder="1" applyAlignment="1">
      <alignment horizontal="left" vertical="center" shrinkToFit="1"/>
    </xf>
    <xf numFmtId="0" fontId="4" fillId="7" borderId="15" xfId="2" applyFont="1" applyFill="1" applyBorder="1" applyAlignment="1">
      <alignment horizontal="left" vertical="center" shrinkToFit="1"/>
    </xf>
    <xf numFmtId="0" fontId="4" fillId="7" borderId="12" xfId="2" applyFont="1" applyFill="1" applyBorder="1" applyAlignment="1">
      <alignment horizontal="left" vertical="center" shrinkToFit="1"/>
    </xf>
    <xf numFmtId="0" fontId="4" fillId="7" borderId="11" xfId="2" applyFont="1" applyFill="1" applyBorder="1" applyAlignment="1">
      <alignment horizontal="left" vertical="center" shrinkToFit="1"/>
    </xf>
    <xf numFmtId="0" fontId="4" fillId="7" borderId="10" xfId="2" applyFont="1" applyFill="1" applyBorder="1" applyAlignment="1">
      <alignment horizontal="left" vertical="center" shrinkToFit="1"/>
    </xf>
    <xf numFmtId="49" fontId="2" fillId="7" borderId="17" xfId="2" applyNumberFormat="1" applyFont="1" applyFill="1" applyBorder="1" applyAlignment="1">
      <alignment horizontal="left" vertical="center"/>
    </xf>
    <xf numFmtId="49" fontId="4" fillId="7" borderId="16" xfId="2" applyNumberFormat="1" applyFont="1" applyFill="1" applyBorder="1" applyAlignment="1">
      <alignment horizontal="left" vertical="center"/>
    </xf>
    <xf numFmtId="49" fontId="4" fillId="7" borderId="15" xfId="2" applyNumberFormat="1" applyFont="1" applyFill="1" applyBorder="1" applyAlignment="1">
      <alignment horizontal="left" vertical="center"/>
    </xf>
    <xf numFmtId="49" fontId="4" fillId="7" borderId="12" xfId="2" applyNumberFormat="1" applyFont="1" applyFill="1" applyBorder="1" applyAlignment="1">
      <alignment horizontal="left" vertical="center"/>
    </xf>
    <xf numFmtId="49" fontId="4" fillId="7" borderId="11" xfId="2" applyNumberFormat="1" applyFont="1" applyFill="1" applyBorder="1" applyAlignment="1">
      <alignment horizontal="left" vertical="center"/>
    </xf>
    <xf numFmtId="49" fontId="4" fillId="7" borderId="10" xfId="2" applyNumberFormat="1" applyFont="1" applyFill="1" applyBorder="1" applyAlignment="1">
      <alignment horizontal="left" vertical="center"/>
    </xf>
    <xf numFmtId="0" fontId="23" fillId="2" borderId="57" xfId="2" applyFont="1" applyFill="1" applyBorder="1" applyAlignment="1">
      <alignment horizontal="center" vertical="center"/>
    </xf>
    <xf numFmtId="0" fontId="33" fillId="0" borderId="0" xfId="2" applyFont="1" applyAlignment="1">
      <alignment horizontal="left" vertical="top"/>
    </xf>
    <xf numFmtId="0" fontId="27" fillId="10" borderId="0" xfId="3" quotePrefix="1" applyFont="1" applyFill="1" applyAlignment="1">
      <alignment horizontal="left" vertical="center" wrapText="1"/>
    </xf>
    <xf numFmtId="0" fontId="27" fillId="10" borderId="0" xfId="3" quotePrefix="1" applyFont="1" applyFill="1" applyAlignment="1">
      <alignment horizontal="left" vertical="center"/>
    </xf>
    <xf numFmtId="0" fontId="2" fillId="0" borderId="0" xfId="2" applyFont="1" applyBorder="1" applyAlignment="1">
      <alignment horizontal="left" vertical="center" wrapText="1"/>
    </xf>
    <xf numFmtId="0" fontId="4" fillId="0" borderId="17" xfId="2" applyFont="1" applyFill="1" applyBorder="1" applyAlignment="1">
      <alignment horizontal="left" vertical="center" shrinkToFit="1"/>
    </xf>
    <xf numFmtId="0" fontId="4" fillId="0" borderId="16" xfId="2" applyFont="1" applyFill="1" applyBorder="1" applyAlignment="1">
      <alignment horizontal="left" vertical="center" shrinkToFit="1"/>
    </xf>
    <xf numFmtId="0" fontId="4" fillId="0" borderId="15" xfId="2" applyFont="1" applyFill="1" applyBorder="1" applyAlignment="1">
      <alignment horizontal="left" vertical="center" shrinkToFit="1"/>
    </xf>
    <xf numFmtId="0" fontId="4" fillId="0" borderId="12" xfId="2" applyFont="1" applyFill="1" applyBorder="1" applyAlignment="1">
      <alignment horizontal="left" vertical="center" shrinkToFit="1"/>
    </xf>
    <xf numFmtId="0" fontId="4" fillId="0" borderId="11" xfId="2" applyFont="1" applyFill="1" applyBorder="1" applyAlignment="1">
      <alignment horizontal="left" vertical="center" shrinkToFit="1"/>
    </xf>
    <xf numFmtId="0" fontId="4" fillId="0" borderId="10" xfId="2" applyFont="1" applyFill="1" applyBorder="1" applyAlignment="1">
      <alignment horizontal="left" vertical="center" shrinkToFit="1"/>
    </xf>
    <xf numFmtId="0" fontId="35" fillId="9" borderId="87" xfId="2" applyFont="1" applyFill="1" applyBorder="1" applyAlignment="1">
      <alignment horizontal="center" vertical="center" shrinkToFit="1"/>
    </xf>
    <xf numFmtId="0" fontId="35" fillId="9" borderId="96" xfId="2" applyFont="1" applyFill="1" applyBorder="1" applyAlignment="1">
      <alignment horizontal="center" vertical="center" shrinkToFit="1"/>
    </xf>
    <xf numFmtId="0" fontId="35" fillId="9" borderId="86" xfId="2" applyFont="1" applyFill="1" applyBorder="1" applyAlignment="1">
      <alignment horizontal="center" vertical="center" shrinkToFit="1"/>
    </xf>
    <xf numFmtId="0" fontId="26" fillId="0" borderId="88" xfId="2" applyFont="1" applyBorder="1" applyAlignment="1">
      <alignment horizontal="left" vertical="center" wrapText="1"/>
    </xf>
    <xf numFmtId="0" fontId="26" fillId="0" borderId="16" xfId="2" applyFont="1" applyBorder="1" applyAlignment="1">
      <alignment horizontal="left" vertical="center" wrapText="1"/>
    </xf>
    <xf numFmtId="0" fontId="26" fillId="0" borderId="15" xfId="2" applyFont="1" applyBorder="1" applyAlignment="1">
      <alignment horizontal="left" vertical="center" wrapText="1"/>
    </xf>
    <xf numFmtId="0" fontId="26" fillId="0" borderId="46" xfId="2" applyFont="1" applyBorder="1" applyAlignment="1">
      <alignment horizontal="left" vertical="center" wrapText="1"/>
    </xf>
    <xf numFmtId="0" fontId="26" fillId="0" borderId="0" xfId="2" applyFont="1" applyBorder="1" applyAlignment="1">
      <alignment horizontal="left" vertical="center" wrapText="1"/>
    </xf>
    <xf numFmtId="0" fontId="26" fillId="0" borderId="13" xfId="2" applyFont="1" applyBorder="1" applyAlignment="1">
      <alignment horizontal="left" vertical="center" wrapText="1"/>
    </xf>
    <xf numFmtId="0" fontId="26" fillId="0" borderId="43" xfId="2" applyFont="1" applyBorder="1" applyAlignment="1">
      <alignment horizontal="left" vertical="center" wrapText="1"/>
    </xf>
    <xf numFmtId="0" fontId="26" fillId="0" borderId="11" xfId="2" applyFont="1" applyBorder="1" applyAlignment="1">
      <alignment horizontal="left" vertical="center" wrapText="1"/>
    </xf>
    <xf numFmtId="0" fontId="26" fillId="0" borderId="10" xfId="2" applyFont="1" applyBorder="1" applyAlignment="1">
      <alignment horizontal="left" vertical="center" wrapText="1"/>
    </xf>
    <xf numFmtId="0" fontId="26" fillId="0" borderId="16" xfId="2" applyFont="1" applyBorder="1" applyAlignment="1">
      <alignment horizontal="center" vertical="center" wrapText="1"/>
    </xf>
    <xf numFmtId="0" fontId="26" fillId="0" borderId="0" xfId="2" applyFont="1" applyBorder="1" applyAlignment="1">
      <alignment horizontal="center" vertical="center" wrapText="1"/>
    </xf>
    <xf numFmtId="0" fontId="26" fillId="0" borderId="12" xfId="2" applyFont="1" applyBorder="1" applyAlignment="1">
      <alignment horizontal="center" vertical="center" wrapText="1"/>
    </xf>
    <xf numFmtId="0" fontId="26" fillId="0" borderId="11" xfId="2" applyFont="1" applyBorder="1" applyAlignment="1">
      <alignment horizontal="center" vertical="center" wrapText="1"/>
    </xf>
    <xf numFmtId="0" fontId="49" fillId="0" borderId="14" xfId="1" applyFont="1" applyFill="1" applyBorder="1" applyAlignment="1">
      <alignment horizontal="left" vertical="center"/>
    </xf>
    <xf numFmtId="0" fontId="49" fillId="0" borderId="0" xfId="1" applyFont="1" applyFill="1" applyBorder="1" applyAlignment="1">
      <alignment horizontal="left" vertical="center"/>
    </xf>
    <xf numFmtId="0" fontId="44" fillId="7" borderId="17" xfId="1" applyFont="1" applyFill="1" applyBorder="1" applyAlignment="1">
      <alignment horizontal="center" vertical="center"/>
    </xf>
    <xf numFmtId="0" fontId="44" fillId="7" borderId="16" xfId="1" applyFont="1" applyFill="1" applyBorder="1" applyAlignment="1">
      <alignment horizontal="center" vertical="center"/>
    </xf>
    <xf numFmtId="0" fontId="44" fillId="7" borderId="15" xfId="1" applyFont="1" applyFill="1" applyBorder="1" applyAlignment="1">
      <alignment horizontal="center" vertical="center"/>
    </xf>
    <xf numFmtId="0" fontId="44" fillId="7" borderId="12" xfId="1" applyFont="1" applyFill="1" applyBorder="1" applyAlignment="1">
      <alignment horizontal="center" vertical="center"/>
    </xf>
    <xf numFmtId="0" fontId="44" fillId="7" borderId="11" xfId="1" applyFont="1" applyFill="1" applyBorder="1" applyAlignment="1">
      <alignment horizontal="center" vertical="center"/>
    </xf>
    <xf numFmtId="0" fontId="44" fillId="7" borderId="10" xfId="1" applyFont="1" applyFill="1" applyBorder="1" applyAlignment="1">
      <alignment horizontal="center" vertical="center"/>
    </xf>
    <xf numFmtId="0" fontId="24" fillId="7" borderId="17" xfId="2" applyFont="1" applyFill="1" applyBorder="1" applyAlignment="1">
      <alignment horizontal="center" vertical="center" wrapText="1"/>
    </xf>
    <xf numFmtId="0" fontId="24" fillId="7" borderId="15" xfId="2" applyFont="1" applyFill="1" applyBorder="1" applyAlignment="1">
      <alignment horizontal="center" vertical="center" wrapText="1"/>
    </xf>
    <xf numFmtId="0" fontId="24" fillId="7" borderId="12" xfId="2" applyFont="1" applyFill="1" applyBorder="1" applyAlignment="1">
      <alignment horizontal="center" vertical="center" wrapText="1"/>
    </xf>
    <xf numFmtId="0" fontId="24" fillId="7" borderId="10" xfId="2" applyFont="1" applyFill="1" applyBorder="1" applyAlignment="1">
      <alignment horizontal="center" vertical="center" wrapText="1"/>
    </xf>
    <xf numFmtId="0" fontId="12" fillId="0" borderId="14" xfId="2" applyFont="1" applyBorder="1" applyAlignment="1">
      <alignment horizontal="left" vertical="center" wrapText="1"/>
    </xf>
    <xf numFmtId="0" fontId="12" fillId="0" borderId="0" xfId="2" applyFont="1" applyBorder="1" applyAlignment="1">
      <alignment horizontal="left" vertical="center" wrapText="1"/>
    </xf>
    <xf numFmtId="49" fontId="2" fillId="7" borderId="17" xfId="2" applyNumberFormat="1" applyFont="1" applyFill="1" applyBorder="1" applyAlignment="1">
      <alignment horizontal="left" vertical="center" shrinkToFit="1"/>
    </xf>
    <xf numFmtId="49" fontId="4" fillId="7" borderId="16" xfId="2" applyNumberFormat="1" applyFont="1" applyFill="1" applyBorder="1" applyAlignment="1">
      <alignment horizontal="left" vertical="center" shrinkToFit="1"/>
    </xf>
    <xf numFmtId="49" fontId="4" fillId="7" borderId="15" xfId="2" applyNumberFormat="1" applyFont="1" applyFill="1" applyBorder="1" applyAlignment="1">
      <alignment horizontal="left" vertical="center" shrinkToFit="1"/>
    </xf>
    <xf numFmtId="49" fontId="4" fillId="7" borderId="12" xfId="2" applyNumberFormat="1" applyFont="1" applyFill="1" applyBorder="1" applyAlignment="1">
      <alignment horizontal="left" vertical="center" shrinkToFit="1"/>
    </xf>
    <xf numFmtId="49" fontId="4" fillId="7" borderId="11" xfId="2" applyNumberFormat="1" applyFont="1" applyFill="1" applyBorder="1" applyAlignment="1">
      <alignment horizontal="left" vertical="center" shrinkToFit="1"/>
    </xf>
    <xf numFmtId="49" fontId="4" fillId="7" borderId="10" xfId="2" applyNumberFormat="1" applyFont="1" applyFill="1" applyBorder="1" applyAlignment="1">
      <alignment horizontal="left" vertical="center" shrinkToFit="1"/>
    </xf>
    <xf numFmtId="0" fontId="24" fillId="0" borderId="0" xfId="2" applyFont="1" applyFill="1" applyBorder="1" applyAlignment="1">
      <alignment horizontal="center" vertical="center" wrapText="1"/>
    </xf>
    <xf numFmtId="0" fontId="2" fillId="7" borderId="17" xfId="2" applyNumberFormat="1" applyFont="1" applyFill="1" applyBorder="1" applyAlignment="1">
      <alignment horizontal="left" vertical="center" shrinkToFit="1"/>
    </xf>
    <xf numFmtId="0" fontId="2" fillId="7" borderId="16" xfId="2" applyNumberFormat="1" applyFont="1" applyFill="1" applyBorder="1" applyAlignment="1">
      <alignment horizontal="left" vertical="center" shrinkToFit="1"/>
    </xf>
    <xf numFmtId="0" fontId="4" fillId="7" borderId="16" xfId="2" applyNumberFormat="1" applyFont="1" applyFill="1" applyBorder="1" applyAlignment="1">
      <alignment horizontal="left" vertical="center" shrinkToFit="1"/>
    </xf>
    <xf numFmtId="0" fontId="4" fillId="7" borderId="15" xfId="2" applyNumberFormat="1" applyFont="1" applyFill="1" applyBorder="1" applyAlignment="1">
      <alignment horizontal="left" vertical="center" shrinkToFit="1"/>
    </xf>
    <xf numFmtId="0" fontId="4" fillId="7" borderId="12" xfId="2" applyNumberFormat="1" applyFont="1" applyFill="1" applyBorder="1" applyAlignment="1">
      <alignment horizontal="left" vertical="center" shrinkToFit="1"/>
    </xf>
    <xf numFmtId="0" fontId="4" fillId="7" borderId="11" xfId="2" applyNumberFormat="1" applyFont="1" applyFill="1" applyBorder="1" applyAlignment="1">
      <alignment horizontal="left" vertical="center" shrinkToFit="1"/>
    </xf>
    <xf numFmtId="0" fontId="4" fillId="7" borderId="10" xfId="2" applyNumberFormat="1" applyFont="1" applyFill="1" applyBorder="1" applyAlignment="1">
      <alignment horizontal="left" vertical="center" shrinkToFit="1"/>
    </xf>
    <xf numFmtId="0" fontId="2" fillId="7" borderId="15" xfId="2" applyNumberFormat="1" applyFont="1" applyFill="1" applyBorder="1" applyAlignment="1">
      <alignment horizontal="left" vertical="center" shrinkToFit="1"/>
    </xf>
    <xf numFmtId="0" fontId="2" fillId="7" borderId="12" xfId="2" applyNumberFormat="1" applyFont="1" applyFill="1" applyBorder="1" applyAlignment="1">
      <alignment horizontal="left" vertical="center" shrinkToFit="1"/>
    </xf>
    <xf numFmtId="0" fontId="2" fillId="7" borderId="11" xfId="2" applyNumberFormat="1" applyFont="1" applyFill="1" applyBorder="1" applyAlignment="1">
      <alignment horizontal="left" vertical="center" shrinkToFit="1"/>
    </xf>
    <xf numFmtId="0" fontId="2" fillId="7" borderId="10" xfId="2" applyNumberFormat="1" applyFont="1" applyFill="1" applyBorder="1" applyAlignment="1">
      <alignment horizontal="left" vertical="center" shrinkToFit="1"/>
    </xf>
    <xf numFmtId="0" fontId="23" fillId="0" borderId="0" xfId="2" applyFont="1" applyAlignment="1">
      <alignment horizontal="left" vertical="center" wrapText="1"/>
    </xf>
    <xf numFmtId="49" fontId="2" fillId="7" borderId="16" xfId="2" applyNumberFormat="1" applyFont="1" applyFill="1" applyBorder="1" applyAlignment="1">
      <alignment horizontal="left" vertical="center" shrinkToFit="1"/>
    </xf>
    <xf numFmtId="0" fontId="4" fillId="7" borderId="16" xfId="2" applyNumberFormat="1" applyFont="1" applyFill="1" applyBorder="1" applyAlignment="1">
      <alignment horizontal="center" vertical="center"/>
    </xf>
    <xf numFmtId="0" fontId="4" fillId="7" borderId="15" xfId="2" applyNumberFormat="1" applyFont="1" applyFill="1" applyBorder="1" applyAlignment="1">
      <alignment horizontal="center" vertical="center"/>
    </xf>
    <xf numFmtId="0" fontId="4" fillId="7" borderId="11" xfId="2" applyNumberFormat="1" applyFont="1" applyFill="1" applyBorder="1" applyAlignment="1">
      <alignment horizontal="center" vertical="center"/>
    </xf>
    <xf numFmtId="0" fontId="4" fillId="7" borderId="10" xfId="2" applyNumberFormat="1" applyFont="1" applyFill="1" applyBorder="1" applyAlignment="1">
      <alignment horizontal="center" vertical="center"/>
    </xf>
    <xf numFmtId="14" fontId="2" fillId="7" borderId="17" xfId="2" applyNumberFormat="1" applyFont="1" applyFill="1" applyBorder="1" applyAlignment="1">
      <alignment vertical="center"/>
    </xf>
    <xf numFmtId="14" fontId="4" fillId="7" borderId="16" xfId="2" applyNumberFormat="1" applyFont="1" applyFill="1" applyBorder="1" applyAlignment="1">
      <alignment vertical="center"/>
    </xf>
    <xf numFmtId="14" fontId="4" fillId="7" borderId="15" xfId="2" applyNumberFormat="1" applyFont="1" applyFill="1" applyBorder="1" applyAlignment="1">
      <alignment vertical="center"/>
    </xf>
    <xf numFmtId="14" fontId="4" fillId="7" borderId="12" xfId="2" applyNumberFormat="1" applyFont="1" applyFill="1" applyBorder="1" applyAlignment="1">
      <alignment vertical="center"/>
    </xf>
    <xf numFmtId="14" fontId="4" fillId="7" borderId="11" xfId="2" applyNumberFormat="1" applyFont="1" applyFill="1" applyBorder="1" applyAlignment="1">
      <alignment vertical="center"/>
    </xf>
    <xf numFmtId="14" fontId="4" fillId="7" borderId="10" xfId="2" applyNumberFormat="1" applyFont="1" applyFill="1" applyBorder="1" applyAlignment="1">
      <alignment vertical="center"/>
    </xf>
    <xf numFmtId="0" fontId="2" fillId="0" borderId="94" xfId="2" applyFont="1" applyBorder="1" applyAlignment="1">
      <alignment horizontal="center" vertical="center"/>
    </xf>
    <xf numFmtId="0" fontId="4" fillId="0" borderId="94" xfId="2" applyFont="1" applyBorder="1" applyAlignment="1">
      <alignment horizontal="center" vertical="center"/>
    </xf>
    <xf numFmtId="0" fontId="2" fillId="0" borderId="94" xfId="2" applyFont="1" applyBorder="1" applyAlignment="1">
      <alignment vertical="center" wrapText="1"/>
    </xf>
    <xf numFmtId="0" fontId="4" fillId="0" borderId="94" xfId="2" applyFont="1" applyBorder="1" applyAlignment="1">
      <alignment vertical="center" wrapText="1"/>
    </xf>
    <xf numFmtId="0" fontId="42" fillId="0" borderId="0" xfId="1" applyFont="1" applyFill="1" applyBorder="1" applyAlignment="1">
      <alignment horizontal="left" vertical="center" shrinkToFit="1"/>
    </xf>
    <xf numFmtId="0" fontId="23" fillId="0" borderId="14" xfId="2" applyFont="1" applyBorder="1" applyAlignment="1">
      <alignment horizontal="left" vertical="center"/>
    </xf>
    <xf numFmtId="0" fontId="23" fillId="0" borderId="0" xfId="2" applyFont="1" applyBorder="1" applyAlignment="1">
      <alignment horizontal="left" vertical="center"/>
    </xf>
    <xf numFmtId="0" fontId="23" fillId="0" borderId="0" xfId="2" applyFont="1" applyBorder="1" applyAlignment="1">
      <alignment horizontal="center" vertical="center"/>
    </xf>
    <xf numFmtId="14" fontId="4" fillId="0" borderId="17" xfId="2" applyNumberFormat="1" applyFont="1" applyFill="1" applyBorder="1" applyAlignment="1">
      <alignment horizontal="left" vertical="center"/>
    </xf>
    <xf numFmtId="14" fontId="4" fillId="0" borderId="16" xfId="2" applyNumberFormat="1" applyFont="1" applyFill="1" applyBorder="1" applyAlignment="1">
      <alignment horizontal="left" vertical="center"/>
    </xf>
    <xf numFmtId="14" fontId="4" fillId="0" borderId="15" xfId="2" applyNumberFormat="1" applyFont="1" applyFill="1" applyBorder="1" applyAlignment="1">
      <alignment horizontal="left" vertical="center"/>
    </xf>
    <xf numFmtId="14" fontId="4" fillId="0" borderId="14" xfId="2" applyNumberFormat="1" applyFont="1" applyFill="1" applyBorder="1" applyAlignment="1">
      <alignment horizontal="left" vertical="center"/>
    </xf>
    <xf numFmtId="14" fontId="4" fillId="0" borderId="0" xfId="2" applyNumberFormat="1" applyFont="1" applyFill="1" applyBorder="1" applyAlignment="1">
      <alignment horizontal="left" vertical="center"/>
    </xf>
    <xf numFmtId="14" fontId="4" fillId="0" borderId="13" xfId="2" applyNumberFormat="1" applyFont="1" applyFill="1" applyBorder="1" applyAlignment="1">
      <alignment horizontal="left" vertical="center"/>
    </xf>
    <xf numFmtId="0" fontId="4" fillId="0" borderId="57" xfId="2" applyFont="1" applyBorder="1" applyAlignment="1">
      <alignment horizontal="center" vertical="center"/>
    </xf>
    <xf numFmtId="179" fontId="4" fillId="0" borderId="17" xfId="2" applyNumberFormat="1" applyFont="1" applyBorder="1" applyAlignment="1">
      <alignment horizontal="left" vertical="center"/>
    </xf>
    <xf numFmtId="179" fontId="4" fillId="0" borderId="16" xfId="2" applyNumberFormat="1" applyFont="1" applyBorder="1" applyAlignment="1">
      <alignment horizontal="left" vertical="center"/>
    </xf>
    <xf numFmtId="179" fontId="4" fillId="0" borderId="15" xfId="2" applyNumberFormat="1" applyFont="1" applyBorder="1" applyAlignment="1">
      <alignment horizontal="left" vertical="center"/>
    </xf>
    <xf numFmtId="179" fontId="4" fillId="0" borderId="12" xfId="2" applyNumberFormat="1" applyFont="1" applyBorder="1" applyAlignment="1">
      <alignment horizontal="left" vertical="center"/>
    </xf>
    <xf numFmtId="179" fontId="4" fillId="0" borderId="11" xfId="2" applyNumberFormat="1" applyFont="1" applyBorder="1" applyAlignment="1">
      <alignment horizontal="left" vertical="center"/>
    </xf>
    <xf numFmtId="179" fontId="4" fillId="0" borderId="10" xfId="2" applyNumberFormat="1" applyFont="1" applyBorder="1" applyAlignment="1">
      <alignment horizontal="left" vertical="center"/>
    </xf>
    <xf numFmtId="0" fontId="4" fillId="7" borderId="17" xfId="2" applyNumberFormat="1" applyFont="1" applyFill="1" applyBorder="1" applyAlignment="1">
      <alignment horizontal="center" vertical="center"/>
    </xf>
    <xf numFmtId="0" fontId="4" fillId="7" borderId="12" xfId="2" applyNumberFormat="1" applyFont="1" applyFill="1" applyBorder="1" applyAlignment="1">
      <alignment horizontal="center" vertical="center"/>
    </xf>
    <xf numFmtId="0" fontId="4" fillId="7" borderId="88" xfId="2" applyNumberFormat="1" applyFont="1" applyFill="1" applyBorder="1" applyAlignment="1">
      <alignment horizontal="center" vertical="center"/>
    </xf>
    <xf numFmtId="0" fontId="4" fillId="7" borderId="90" xfId="2" applyNumberFormat="1" applyFont="1" applyFill="1" applyBorder="1" applyAlignment="1">
      <alignment horizontal="center" vertical="center"/>
    </xf>
    <xf numFmtId="0" fontId="4" fillId="7" borderId="43" xfId="2" applyNumberFormat="1" applyFont="1" applyFill="1" applyBorder="1" applyAlignment="1">
      <alignment horizontal="center" vertical="center"/>
    </xf>
    <xf numFmtId="0" fontId="4" fillId="7" borderId="92" xfId="2" applyNumberFormat="1" applyFont="1" applyFill="1" applyBorder="1" applyAlignment="1">
      <alignment horizontal="center" vertical="center"/>
    </xf>
    <xf numFmtId="14" fontId="4" fillId="0" borderId="12" xfId="2" applyNumberFormat="1" applyFont="1" applyFill="1" applyBorder="1" applyAlignment="1">
      <alignment horizontal="left" vertical="center"/>
    </xf>
    <xf numFmtId="14" fontId="4" fillId="0" borderId="11" xfId="2" applyNumberFormat="1" applyFont="1" applyFill="1" applyBorder="1" applyAlignment="1">
      <alignment horizontal="left" vertical="center"/>
    </xf>
    <xf numFmtId="14" fontId="4" fillId="0" borderId="10" xfId="2" applyNumberFormat="1" applyFont="1" applyFill="1" applyBorder="1" applyAlignment="1">
      <alignment horizontal="left" vertical="center"/>
    </xf>
    <xf numFmtId="0" fontId="4" fillId="0" borderId="0" xfId="2" applyFont="1" applyFill="1" applyBorder="1" applyAlignment="1">
      <alignment horizontal="center" vertical="center"/>
    </xf>
    <xf numFmtId="0" fontId="2" fillId="0" borderId="0" xfId="2" applyFont="1" applyAlignment="1">
      <alignment horizontal="right" vertical="center"/>
    </xf>
    <xf numFmtId="0" fontId="4" fillId="0" borderId="0" xfId="2" applyFont="1" applyAlignment="1">
      <alignment horizontal="right" vertical="center"/>
    </xf>
    <xf numFmtId="0" fontId="4" fillId="0" borderId="0" xfId="2" applyFont="1" applyAlignment="1">
      <alignment horizontal="center" vertical="center"/>
    </xf>
    <xf numFmtId="0" fontId="4" fillId="0" borderId="38" xfId="2" applyFont="1" applyBorder="1" applyAlignment="1">
      <alignment horizontal="center" vertical="center"/>
    </xf>
    <xf numFmtId="14" fontId="27" fillId="0" borderId="42" xfId="2" applyNumberFormat="1" applyFont="1" applyBorder="1" applyAlignment="1">
      <alignment horizontal="center" vertical="center"/>
    </xf>
    <xf numFmtId="0" fontId="27" fillId="0" borderId="41" xfId="2" applyFont="1" applyBorder="1" applyAlignment="1">
      <alignment horizontal="center" vertical="center"/>
    </xf>
    <xf numFmtId="0" fontId="27" fillId="0" borderId="40" xfId="2" applyFont="1" applyBorder="1" applyAlignment="1">
      <alignment horizontal="center" vertical="center"/>
    </xf>
    <xf numFmtId="0" fontId="27" fillId="0" borderId="37" xfId="2" applyFont="1" applyBorder="1" applyAlignment="1">
      <alignment horizontal="center" vertical="center"/>
    </xf>
    <xf numFmtId="0" fontId="27" fillId="0" borderId="36" xfId="2" applyFont="1" applyBorder="1" applyAlignment="1">
      <alignment horizontal="center" vertical="center"/>
    </xf>
    <xf numFmtId="0" fontId="27" fillId="0" borderId="35" xfId="2" applyFont="1" applyBorder="1" applyAlignment="1">
      <alignment horizontal="center" vertical="center"/>
    </xf>
    <xf numFmtId="0" fontId="23" fillId="0" borderId="0" xfId="2" applyFont="1" applyBorder="1" applyAlignment="1">
      <alignment vertical="center"/>
    </xf>
    <xf numFmtId="0" fontId="4" fillId="0" borderId="17" xfId="2" applyNumberFormat="1" applyFont="1" applyFill="1" applyBorder="1" applyAlignment="1">
      <alignment horizontal="left" vertical="center"/>
    </xf>
    <xf numFmtId="0" fontId="4" fillId="0" borderId="16" xfId="2" applyNumberFormat="1" applyFont="1" applyFill="1" applyBorder="1" applyAlignment="1">
      <alignment horizontal="left" vertical="center"/>
    </xf>
    <xf numFmtId="0" fontId="4" fillId="0" borderId="15" xfId="2" applyNumberFormat="1" applyFont="1" applyFill="1" applyBorder="1" applyAlignment="1">
      <alignment horizontal="left" vertical="center"/>
    </xf>
    <xf numFmtId="0" fontId="4" fillId="0" borderId="12" xfId="2" applyNumberFormat="1" applyFont="1" applyFill="1" applyBorder="1" applyAlignment="1">
      <alignment horizontal="left" vertical="center"/>
    </xf>
    <xf numFmtId="0" fontId="4" fillId="0" borderId="11" xfId="2" applyNumberFormat="1" applyFont="1" applyFill="1" applyBorder="1" applyAlignment="1">
      <alignment horizontal="left" vertical="center"/>
    </xf>
    <xf numFmtId="0" fontId="4" fillId="0" borderId="10" xfId="2" applyNumberFormat="1" applyFont="1" applyFill="1" applyBorder="1" applyAlignment="1">
      <alignment horizontal="left" vertical="center"/>
    </xf>
    <xf numFmtId="14" fontId="27" fillId="0" borderId="41" xfId="2" applyNumberFormat="1" applyFont="1" applyBorder="1" applyAlignment="1">
      <alignment horizontal="center" vertical="center"/>
    </xf>
    <xf numFmtId="14" fontId="27" fillId="0" borderId="40" xfId="2" applyNumberFormat="1" applyFont="1" applyBorder="1" applyAlignment="1">
      <alignment horizontal="center" vertical="center"/>
    </xf>
    <xf numFmtId="14" fontId="27" fillId="0" borderId="37" xfId="2" applyNumberFormat="1" applyFont="1" applyBorder="1" applyAlignment="1">
      <alignment horizontal="center" vertical="center"/>
    </xf>
    <xf numFmtId="14" fontId="27" fillId="0" borderId="36" xfId="2" applyNumberFormat="1" applyFont="1" applyBorder="1" applyAlignment="1">
      <alignment horizontal="center" vertical="center"/>
    </xf>
    <xf numFmtId="14" fontId="27" fillId="0" borderId="35" xfId="2" applyNumberFormat="1" applyFont="1" applyBorder="1" applyAlignment="1">
      <alignment horizontal="center" vertical="center"/>
    </xf>
    <xf numFmtId="0" fontId="4" fillId="7" borderId="17" xfId="2" applyNumberFormat="1" applyFont="1" applyFill="1" applyBorder="1" applyAlignment="1">
      <alignment horizontal="center" vertical="center" shrinkToFit="1"/>
    </xf>
    <xf numFmtId="0" fontId="4" fillId="7" borderId="16" xfId="2" applyNumberFormat="1" applyFont="1" applyFill="1" applyBorder="1" applyAlignment="1">
      <alignment horizontal="center" vertical="center" shrinkToFit="1"/>
    </xf>
    <xf numFmtId="0" fontId="4" fillId="7" borderId="12" xfId="2" applyNumberFormat="1" applyFont="1" applyFill="1" applyBorder="1" applyAlignment="1">
      <alignment horizontal="center" vertical="center" shrinkToFit="1"/>
    </xf>
    <xf numFmtId="0" fontId="4" fillId="7" borderId="11" xfId="2" applyNumberFormat="1" applyFont="1" applyFill="1" applyBorder="1" applyAlignment="1">
      <alignment horizontal="center" vertical="center" shrinkToFit="1"/>
    </xf>
    <xf numFmtId="0" fontId="4" fillId="0" borderId="0" xfId="2" applyFont="1" applyBorder="1" applyAlignment="1">
      <alignment horizontal="center" vertical="center"/>
    </xf>
    <xf numFmtId="0" fontId="23" fillId="8" borderId="17" xfId="2" applyFont="1" applyFill="1" applyBorder="1" applyAlignment="1">
      <alignment horizontal="center" vertical="center" textRotation="255"/>
    </xf>
    <xf numFmtId="0" fontId="23" fillId="8" borderId="14" xfId="2" applyFont="1" applyFill="1" applyBorder="1" applyAlignment="1">
      <alignment horizontal="center" vertical="center" textRotation="255"/>
    </xf>
    <xf numFmtId="0" fontId="27" fillId="11" borderId="0" xfId="3" quotePrefix="1" applyFont="1" applyFill="1" applyBorder="1" applyAlignment="1">
      <alignment horizontal="left" vertical="center" wrapText="1"/>
    </xf>
    <xf numFmtId="0" fontId="23" fillId="0" borderId="0" xfId="2" applyFont="1" applyBorder="1" applyAlignment="1">
      <alignment horizontal="left" vertical="center" wrapText="1"/>
    </xf>
    <xf numFmtId="0" fontId="23" fillId="0" borderId="13" xfId="2" applyFont="1" applyBorder="1" applyAlignment="1">
      <alignment horizontal="left" vertical="center" wrapText="1"/>
    </xf>
    <xf numFmtId="0" fontId="4" fillId="0" borderId="94" xfId="2" applyFont="1" applyBorder="1" applyAlignment="1">
      <alignment vertical="center"/>
    </xf>
    <xf numFmtId="14" fontId="4" fillId="0" borderId="17" xfId="2" applyNumberFormat="1" applyFont="1" applyFill="1" applyBorder="1" applyAlignment="1">
      <alignment horizontal="left" vertical="center" shrinkToFit="1"/>
    </xf>
    <xf numFmtId="0" fontId="2" fillId="0" borderId="0" xfId="2" applyFont="1" applyBorder="1" applyAlignment="1">
      <alignment horizontal="center" vertical="center" wrapText="1"/>
    </xf>
    <xf numFmtId="0" fontId="4" fillId="0" borderId="0" xfId="2" applyFont="1" applyBorder="1" applyAlignment="1">
      <alignment horizontal="center" vertical="center" wrapText="1"/>
    </xf>
    <xf numFmtId="14" fontId="4" fillId="7" borderId="17" xfId="2" applyNumberFormat="1" applyFont="1" applyFill="1" applyBorder="1" applyAlignment="1">
      <alignment horizontal="center" vertical="center"/>
    </xf>
    <xf numFmtId="0" fontId="4" fillId="7" borderId="16" xfId="2" applyFont="1" applyFill="1" applyBorder="1" applyAlignment="1">
      <alignment horizontal="center" vertical="center"/>
    </xf>
    <xf numFmtId="0" fontId="4" fillId="7" borderId="15" xfId="2" applyFont="1" applyFill="1" applyBorder="1" applyAlignment="1">
      <alignment horizontal="center" vertical="center"/>
    </xf>
    <xf numFmtId="0" fontId="4" fillId="7" borderId="12" xfId="2" applyFont="1" applyFill="1" applyBorder="1" applyAlignment="1">
      <alignment horizontal="center" vertical="center"/>
    </xf>
    <xf numFmtId="0" fontId="4" fillId="7" borderId="11" xfId="2" applyFont="1" applyFill="1" applyBorder="1" applyAlignment="1">
      <alignment horizontal="center" vertical="center"/>
    </xf>
    <xf numFmtId="0" fontId="4" fillId="7" borderId="10" xfId="2" applyFont="1" applyFill="1" applyBorder="1" applyAlignment="1">
      <alignment horizontal="center" vertical="center"/>
    </xf>
    <xf numFmtId="0" fontId="23" fillId="0" borderId="14" xfId="2" applyFont="1" applyBorder="1" applyAlignment="1">
      <alignment horizontal="center" vertical="center"/>
    </xf>
    <xf numFmtId="0" fontId="4" fillId="0" borderId="17" xfId="2" applyFont="1" applyBorder="1" applyAlignment="1">
      <alignment horizontal="left" vertical="center"/>
    </xf>
    <xf numFmtId="0" fontId="4" fillId="0" borderId="16" xfId="2" applyFont="1" applyBorder="1" applyAlignment="1">
      <alignment horizontal="left" vertical="center"/>
    </xf>
    <xf numFmtId="0" fontId="4" fillId="0" borderId="15" xfId="2" applyFont="1" applyBorder="1" applyAlignment="1">
      <alignment horizontal="left" vertical="center"/>
    </xf>
    <xf numFmtId="0" fontId="4" fillId="0" borderId="12" xfId="2" applyFont="1" applyBorder="1" applyAlignment="1">
      <alignment horizontal="left" vertical="center"/>
    </xf>
    <xf numFmtId="0" fontId="4" fillId="0" borderId="11" xfId="2" applyFont="1" applyBorder="1" applyAlignment="1">
      <alignment horizontal="left" vertical="center"/>
    </xf>
    <xf numFmtId="0" fontId="4" fillId="0" borderId="10" xfId="2" applyFont="1" applyBorder="1" applyAlignment="1">
      <alignment horizontal="left" vertical="center"/>
    </xf>
    <xf numFmtId="0" fontId="33" fillId="9" borderId="87" xfId="2" applyFont="1" applyFill="1" applyBorder="1" applyAlignment="1">
      <alignment horizontal="center" vertical="center" shrinkToFit="1"/>
    </xf>
    <xf numFmtId="0" fontId="33" fillId="9" borderId="96" xfId="2" applyFont="1" applyFill="1" applyBorder="1" applyAlignment="1">
      <alignment horizontal="center" vertical="center" shrinkToFit="1"/>
    </xf>
    <xf numFmtId="0" fontId="33" fillId="9" borderId="86" xfId="2" applyFont="1" applyFill="1" applyBorder="1" applyAlignment="1">
      <alignment horizontal="center" vertical="center" shrinkToFit="1"/>
    </xf>
    <xf numFmtId="0" fontId="12" fillId="7" borderId="34" xfId="2" applyFont="1" applyFill="1" applyBorder="1" applyAlignment="1">
      <alignment horizontal="left" vertical="top" wrapText="1"/>
    </xf>
    <xf numFmtId="0" fontId="12" fillId="7" borderId="20" xfId="2" applyFont="1" applyFill="1" applyBorder="1" applyAlignment="1">
      <alignment horizontal="left" vertical="top" wrapText="1"/>
    </xf>
    <xf numFmtId="0" fontId="12" fillId="7" borderId="33" xfId="2" applyFont="1" applyFill="1" applyBorder="1" applyAlignment="1">
      <alignment horizontal="left" vertical="top" wrapText="1"/>
    </xf>
    <xf numFmtId="0" fontId="12" fillId="7" borderId="32" xfId="2" applyFont="1" applyFill="1" applyBorder="1" applyAlignment="1">
      <alignment horizontal="left" vertical="top" wrapText="1"/>
    </xf>
    <xf numFmtId="0" fontId="12" fillId="7" borderId="19" xfId="2" applyFont="1" applyFill="1" applyBorder="1" applyAlignment="1">
      <alignment horizontal="left" vertical="top" wrapText="1"/>
    </xf>
    <xf numFmtId="0" fontId="12" fillId="7" borderId="31" xfId="2" applyFont="1" applyFill="1" applyBorder="1" applyAlignment="1">
      <alignment horizontal="left" vertical="top" wrapText="1"/>
    </xf>
    <xf numFmtId="0" fontId="12" fillId="0" borderId="0" xfId="2" applyFont="1" applyBorder="1" applyAlignment="1">
      <alignment horizontal="left" wrapText="1"/>
    </xf>
    <xf numFmtId="0" fontId="12" fillId="0" borderId="19" xfId="2" applyFont="1" applyBorder="1" applyAlignment="1">
      <alignment horizontal="left" wrapText="1"/>
    </xf>
    <xf numFmtId="0" fontId="27" fillId="11" borderId="0" xfId="3" quotePrefix="1" applyFont="1" applyFill="1" applyAlignment="1">
      <alignment horizontal="left" vertical="center" wrapText="1"/>
    </xf>
    <xf numFmtId="0" fontId="27" fillId="11" borderId="0" xfId="3" quotePrefix="1" applyFont="1" applyFill="1" applyAlignment="1">
      <alignment horizontal="left" vertical="center"/>
    </xf>
    <xf numFmtId="0" fontId="23" fillId="8" borderId="89" xfId="2" applyFont="1" applyFill="1" applyBorder="1" applyAlignment="1">
      <alignment horizontal="center" vertical="center" textRotation="255"/>
    </xf>
    <xf numFmtId="0" fontId="23" fillId="8" borderId="91" xfId="2" applyFont="1" applyFill="1" applyBorder="1" applyAlignment="1">
      <alignment horizontal="center" vertical="center" textRotation="255"/>
    </xf>
    <xf numFmtId="0" fontId="23" fillId="8" borderId="93" xfId="2" applyFont="1" applyFill="1" applyBorder="1" applyAlignment="1">
      <alignment horizontal="center" vertical="center" textRotation="255"/>
    </xf>
    <xf numFmtId="0" fontId="26" fillId="0" borderId="90" xfId="2" applyFont="1" applyBorder="1" applyAlignment="1">
      <alignment horizontal="center" vertical="center" wrapText="1"/>
    </xf>
    <xf numFmtId="0" fontId="26" fillId="0" borderId="57" xfId="2" applyFont="1" applyBorder="1" applyAlignment="1">
      <alignment horizontal="center" vertical="center" wrapText="1"/>
    </xf>
    <xf numFmtId="0" fontId="26" fillId="0" borderId="92" xfId="2" applyFont="1" applyBorder="1" applyAlignment="1">
      <alignment horizontal="center" vertical="center" wrapText="1"/>
    </xf>
    <xf numFmtId="0" fontId="2" fillId="7" borderId="17" xfId="2" applyFont="1" applyFill="1" applyBorder="1" applyAlignment="1">
      <alignment horizontal="left" vertical="top" wrapText="1"/>
    </xf>
    <xf numFmtId="0" fontId="4" fillId="7" borderId="16" xfId="2" applyFont="1" applyFill="1" applyBorder="1" applyAlignment="1">
      <alignment horizontal="left" vertical="top" wrapText="1"/>
    </xf>
    <xf numFmtId="0" fontId="4" fillId="7" borderId="15" xfId="2" applyFont="1" applyFill="1" applyBorder="1" applyAlignment="1">
      <alignment horizontal="left" vertical="top" wrapText="1"/>
    </xf>
    <xf numFmtId="0" fontId="4" fillId="7" borderId="14" xfId="2" applyFont="1" applyFill="1" applyBorder="1" applyAlignment="1">
      <alignment horizontal="left" vertical="top" wrapText="1"/>
    </xf>
    <xf numFmtId="0" fontId="4" fillId="7" borderId="0" xfId="2" applyFont="1" applyFill="1" applyBorder="1" applyAlignment="1">
      <alignment horizontal="left" vertical="top" wrapText="1"/>
    </xf>
    <xf numFmtId="0" fontId="4" fillId="7" borderId="13" xfId="2" applyFont="1" applyFill="1" applyBorder="1" applyAlignment="1">
      <alignment horizontal="left" vertical="top" wrapText="1"/>
    </xf>
    <xf numFmtId="0" fontId="4" fillId="7" borderId="12" xfId="2" applyFont="1" applyFill="1" applyBorder="1" applyAlignment="1">
      <alignment horizontal="left" vertical="top" wrapText="1"/>
    </xf>
    <xf numFmtId="0" fontId="4" fillId="7" borderId="11" xfId="2" applyFont="1" applyFill="1" applyBorder="1" applyAlignment="1">
      <alignment horizontal="left" vertical="top" wrapText="1"/>
    </xf>
    <xf numFmtId="0" fontId="4" fillId="7" borderId="10" xfId="2" applyFont="1" applyFill="1" applyBorder="1" applyAlignment="1">
      <alignment horizontal="left" vertical="top" wrapText="1"/>
    </xf>
    <xf numFmtId="14" fontId="2" fillId="7" borderId="17" xfId="2" applyNumberFormat="1" applyFont="1" applyFill="1" applyBorder="1" applyAlignment="1">
      <alignment horizontal="left" vertical="center"/>
    </xf>
    <xf numFmtId="0" fontId="27" fillId="11" borderId="0" xfId="3" quotePrefix="1" applyFont="1" applyFill="1" applyBorder="1" applyAlignment="1">
      <alignment horizontal="left" vertical="center"/>
    </xf>
    <xf numFmtId="0" fontId="31" fillId="0" borderId="34" xfId="2" applyFont="1" applyFill="1" applyBorder="1" applyAlignment="1">
      <alignment vertical="center" shrinkToFit="1"/>
    </xf>
    <xf numFmtId="0" fontId="31" fillId="0" borderId="20" xfId="2" applyFont="1" applyFill="1" applyBorder="1" applyAlignment="1">
      <alignment vertical="center" shrinkToFit="1"/>
    </xf>
    <xf numFmtId="0" fontId="31" fillId="0" borderId="33" xfId="2" applyFont="1" applyFill="1" applyBorder="1" applyAlignment="1">
      <alignment vertical="center" shrinkToFit="1"/>
    </xf>
    <xf numFmtId="0" fontId="31" fillId="0" borderId="48" xfId="2" applyFont="1" applyFill="1" applyBorder="1" applyAlignment="1">
      <alignment vertical="center" shrinkToFit="1"/>
    </xf>
    <xf numFmtId="0" fontId="31" fillId="0" borderId="0" xfId="2" applyFont="1" applyFill="1" applyBorder="1" applyAlignment="1">
      <alignment vertical="center" shrinkToFit="1"/>
    </xf>
    <xf numFmtId="0" fontId="31" fillId="0" borderId="47" xfId="2" applyFont="1" applyFill="1" applyBorder="1" applyAlignment="1">
      <alignment vertical="center" shrinkToFit="1"/>
    </xf>
    <xf numFmtId="0" fontId="31" fillId="0" borderId="32" xfId="2" applyFont="1" applyFill="1" applyBorder="1" applyAlignment="1">
      <alignment vertical="center" shrinkToFit="1"/>
    </xf>
    <xf numFmtId="0" fontId="31" fillId="0" borderId="19" xfId="2" applyFont="1" applyFill="1" applyBorder="1" applyAlignment="1">
      <alignment vertical="center" shrinkToFit="1"/>
    </xf>
    <xf numFmtId="0" fontId="31" fillId="0" borderId="31" xfId="2" applyFont="1" applyFill="1" applyBorder="1" applyAlignment="1">
      <alignment vertical="center" shrinkToFit="1"/>
    </xf>
    <xf numFmtId="0" fontId="22" fillId="0" borderId="30" xfId="2" applyFont="1" applyBorder="1" applyAlignment="1">
      <alignment horizontal="center" vertical="center"/>
    </xf>
    <xf numFmtId="0" fontId="22" fillId="0" borderId="9" xfId="2" applyFont="1" applyBorder="1" applyAlignment="1">
      <alignment horizontal="center" vertical="center"/>
    </xf>
    <xf numFmtId="49" fontId="24" fillId="0" borderId="4" xfId="2" applyNumberFormat="1" applyFont="1" applyFill="1" applyBorder="1" applyAlignment="1">
      <alignment horizontal="center" vertical="center"/>
    </xf>
    <xf numFmtId="49" fontId="24" fillId="0" borderId="0" xfId="2" applyNumberFormat="1" applyFont="1" applyFill="1" applyBorder="1" applyAlignment="1">
      <alignment horizontal="center" vertical="center"/>
    </xf>
    <xf numFmtId="49" fontId="24" fillId="0" borderId="2" xfId="2" applyNumberFormat="1" applyFont="1" applyFill="1" applyBorder="1" applyAlignment="1">
      <alignment horizontal="center" vertical="center"/>
    </xf>
    <xf numFmtId="0" fontId="33" fillId="0" borderId="4" xfId="2" applyNumberFormat="1" applyFont="1" applyFill="1" applyBorder="1" applyAlignment="1">
      <alignment horizontal="center" vertical="center" shrinkToFit="1"/>
    </xf>
    <xf numFmtId="0" fontId="33" fillId="0" borderId="0" xfId="2" applyNumberFormat="1" applyFont="1" applyFill="1" applyBorder="1" applyAlignment="1">
      <alignment horizontal="center" vertical="center" shrinkToFit="1"/>
    </xf>
    <xf numFmtId="0" fontId="33" fillId="0" borderId="2" xfId="2" applyNumberFormat="1" applyFont="1" applyFill="1" applyBorder="1" applyAlignment="1">
      <alignment horizontal="center" vertical="center" shrinkToFit="1"/>
    </xf>
    <xf numFmtId="0" fontId="24" fillId="0" borderId="7" xfId="2" applyNumberFormat="1" applyFont="1" applyFill="1" applyBorder="1" applyAlignment="1">
      <alignment horizontal="center" vertical="center"/>
    </xf>
    <xf numFmtId="0" fontId="24" fillId="0" borderId="5" xfId="2" applyNumberFormat="1" applyFont="1" applyFill="1" applyBorder="1" applyAlignment="1">
      <alignment horizontal="center" vertical="center"/>
    </xf>
    <xf numFmtId="0" fontId="24" fillId="0" borderId="1" xfId="2" applyNumberFormat="1" applyFont="1" applyFill="1" applyBorder="1" applyAlignment="1">
      <alignment horizontal="center" vertical="center"/>
    </xf>
    <xf numFmtId="0" fontId="27" fillId="0" borderId="0" xfId="3" quotePrefix="1" applyFont="1" applyFill="1" applyBorder="1" applyAlignment="1">
      <alignment horizontal="left" vertical="center"/>
    </xf>
    <xf numFmtId="0" fontId="24" fillId="0" borderId="9" xfId="2" applyFont="1" applyFill="1" applyBorder="1" applyAlignment="1">
      <alignment horizontal="center" vertical="center" wrapText="1"/>
    </xf>
    <xf numFmtId="0" fontId="27" fillId="0" borderId="8" xfId="2" applyFont="1" applyBorder="1" applyAlignment="1">
      <alignment horizontal="center" vertical="center"/>
    </xf>
    <xf numFmtId="0" fontId="27" fillId="0" borderId="6" xfId="2" applyFont="1" applyBorder="1" applyAlignment="1">
      <alignment horizontal="center" vertical="center"/>
    </xf>
    <xf numFmtId="0" fontId="27" fillId="0" borderId="3" xfId="2" applyFont="1" applyBorder="1" applyAlignment="1">
      <alignment horizontal="center" vertical="center"/>
    </xf>
    <xf numFmtId="0" fontId="24" fillId="0" borderId="17" xfId="2" applyFont="1" applyBorder="1" applyAlignment="1">
      <alignment vertical="top" wrapText="1"/>
    </xf>
    <xf numFmtId="0" fontId="24" fillId="0" borderId="16" xfId="2" applyFont="1" applyBorder="1" applyAlignment="1">
      <alignment vertical="top" wrapText="1"/>
    </xf>
    <xf numFmtId="0" fontId="24" fillId="0" borderId="15" xfId="2" applyFont="1" applyBorder="1" applyAlignment="1">
      <alignment vertical="top" wrapText="1"/>
    </xf>
    <xf numFmtId="0" fontId="24" fillId="0" borderId="14" xfId="2" applyFont="1" applyBorder="1" applyAlignment="1">
      <alignment vertical="top" wrapText="1"/>
    </xf>
    <xf numFmtId="0" fontId="24" fillId="0" borderId="0" xfId="2" applyFont="1" applyBorder="1" applyAlignment="1">
      <alignment vertical="top" wrapText="1"/>
    </xf>
    <xf numFmtId="0" fontId="24" fillId="0" borderId="13" xfId="2" applyFont="1" applyBorder="1" applyAlignment="1">
      <alignment vertical="top" wrapText="1"/>
    </xf>
    <xf numFmtId="0" fontId="24" fillId="0" borderId="12" xfId="2" applyFont="1" applyBorder="1" applyAlignment="1">
      <alignment vertical="top" wrapText="1"/>
    </xf>
    <xf numFmtId="0" fontId="24" fillId="0" borderId="11" xfId="2" applyFont="1" applyBorder="1" applyAlignment="1">
      <alignment vertical="top" wrapText="1"/>
    </xf>
    <xf numFmtId="0" fontId="24" fillId="0" borderId="10" xfId="2" applyFont="1" applyBorder="1" applyAlignment="1">
      <alignment vertical="top" wrapText="1"/>
    </xf>
    <xf numFmtId="14" fontId="29" fillId="5" borderId="42" xfId="2" applyNumberFormat="1" applyFont="1" applyFill="1" applyBorder="1" applyAlignment="1">
      <alignment horizontal="left" vertical="center" wrapText="1"/>
    </xf>
    <xf numFmtId="14" fontId="29" fillId="5" borderId="41" xfId="2" applyNumberFormat="1" applyFont="1" applyFill="1" applyBorder="1" applyAlignment="1">
      <alignment horizontal="left" vertical="center" wrapText="1"/>
    </xf>
    <xf numFmtId="14" fontId="29" fillId="5" borderId="40" xfId="2" applyNumberFormat="1" applyFont="1" applyFill="1" applyBorder="1" applyAlignment="1">
      <alignment horizontal="left" vertical="center" wrapText="1"/>
    </xf>
    <xf numFmtId="14" fontId="29" fillId="5" borderId="39" xfId="2" applyNumberFormat="1" applyFont="1" applyFill="1" applyBorder="1" applyAlignment="1">
      <alignment horizontal="left" vertical="center" wrapText="1"/>
    </xf>
    <xf numFmtId="14" fontId="29" fillId="5" borderId="0" xfId="2" applyNumberFormat="1" applyFont="1" applyFill="1" applyBorder="1" applyAlignment="1">
      <alignment horizontal="left" vertical="center" wrapText="1"/>
    </xf>
    <xf numFmtId="14" fontId="29" fillId="5" borderId="38" xfId="2" applyNumberFormat="1" applyFont="1" applyFill="1" applyBorder="1" applyAlignment="1">
      <alignment horizontal="left" vertical="center" wrapText="1"/>
    </xf>
    <xf numFmtId="14" fontId="29" fillId="5" borderId="37" xfId="2" applyNumberFormat="1" applyFont="1" applyFill="1" applyBorder="1" applyAlignment="1">
      <alignment horizontal="left" vertical="center" wrapText="1"/>
    </xf>
    <xf numFmtId="14" fontId="29" fillId="5" borderId="36" xfId="2" applyNumberFormat="1" applyFont="1" applyFill="1" applyBorder="1" applyAlignment="1">
      <alignment horizontal="left" vertical="center" wrapText="1"/>
    </xf>
    <xf numFmtId="14" fontId="29" fillId="5" borderId="35" xfId="2" applyNumberFormat="1" applyFont="1" applyFill="1" applyBorder="1" applyAlignment="1">
      <alignment horizontal="left" vertical="center" wrapText="1"/>
    </xf>
    <xf numFmtId="14" fontId="29" fillId="5" borderId="41" xfId="2" applyNumberFormat="1" applyFont="1" applyFill="1" applyBorder="1" applyAlignment="1">
      <alignment horizontal="center" vertical="center" wrapText="1"/>
    </xf>
    <xf numFmtId="14" fontId="29" fillId="5" borderId="40" xfId="2" applyNumberFormat="1" applyFont="1" applyFill="1" applyBorder="1" applyAlignment="1">
      <alignment horizontal="center" vertical="center" wrapText="1"/>
    </xf>
    <xf numFmtId="14" fontId="29" fillId="5" borderId="0" xfId="2" applyNumberFormat="1" applyFont="1" applyFill="1" applyBorder="1" applyAlignment="1">
      <alignment horizontal="center" vertical="center" wrapText="1"/>
    </xf>
    <xf numFmtId="14" fontId="29" fillId="5" borderId="38" xfId="2" applyNumberFormat="1" applyFont="1" applyFill="1" applyBorder="1" applyAlignment="1">
      <alignment horizontal="center" vertical="center" wrapText="1"/>
    </xf>
    <xf numFmtId="14" fontId="29" fillId="5" borderId="36" xfId="2" applyNumberFormat="1" applyFont="1" applyFill="1" applyBorder="1" applyAlignment="1">
      <alignment horizontal="center" vertical="center" wrapText="1"/>
    </xf>
    <xf numFmtId="14" fontId="29" fillId="5" borderId="35" xfId="2" applyNumberFormat="1" applyFont="1" applyFill="1" applyBorder="1" applyAlignment="1">
      <alignment horizontal="center" vertical="center" wrapText="1"/>
    </xf>
    <xf numFmtId="0" fontId="27" fillId="0" borderId="0" xfId="2" applyFont="1" applyBorder="1" applyAlignment="1">
      <alignment horizontal="center" vertical="center"/>
    </xf>
    <xf numFmtId="49" fontId="24" fillId="0" borderId="0" xfId="2" applyNumberFormat="1" applyFont="1" applyFill="1" applyBorder="1" applyAlignment="1">
      <alignment horizontal="center" vertical="center" wrapText="1"/>
    </xf>
    <xf numFmtId="14" fontId="29" fillId="5" borderId="42" xfId="2" applyNumberFormat="1" applyFont="1" applyFill="1" applyBorder="1" applyAlignment="1">
      <alignment horizontal="center" vertical="center"/>
    </xf>
    <xf numFmtId="14" fontId="29" fillId="5" borderId="41" xfId="2" applyNumberFormat="1" applyFont="1" applyFill="1" applyBorder="1" applyAlignment="1">
      <alignment horizontal="center" vertical="center"/>
    </xf>
    <xf numFmtId="14" fontId="29" fillId="5" borderId="39" xfId="2" applyNumberFormat="1" applyFont="1" applyFill="1" applyBorder="1" applyAlignment="1">
      <alignment horizontal="center" vertical="center"/>
    </xf>
    <xf numFmtId="14" fontId="29" fillId="5" borderId="0" xfId="2" applyNumberFormat="1" applyFont="1" applyFill="1" applyBorder="1" applyAlignment="1">
      <alignment horizontal="center" vertical="center"/>
    </xf>
    <xf numFmtId="14" fontId="29" fillId="5" borderId="37" xfId="2" applyNumberFormat="1" applyFont="1" applyFill="1" applyBorder="1" applyAlignment="1">
      <alignment horizontal="center" vertical="center"/>
    </xf>
    <xf numFmtId="14" fontId="29" fillId="5" borderId="36" xfId="2" applyNumberFormat="1" applyFont="1" applyFill="1" applyBorder="1" applyAlignment="1">
      <alignment horizontal="center" vertical="center"/>
    </xf>
    <xf numFmtId="176" fontId="33" fillId="5" borderId="41" xfId="2" applyNumberFormat="1" applyFont="1" applyFill="1" applyBorder="1" applyAlignment="1">
      <alignment horizontal="center" vertical="center" wrapText="1"/>
    </xf>
    <xf numFmtId="176" fontId="33" fillId="5" borderId="0" xfId="2" applyNumberFormat="1" applyFont="1" applyFill="1" applyBorder="1" applyAlignment="1">
      <alignment horizontal="center" vertical="center" wrapText="1"/>
    </xf>
    <xf numFmtId="176" fontId="33" fillId="5" borderId="36" xfId="2" applyNumberFormat="1" applyFont="1" applyFill="1" applyBorder="1" applyAlignment="1">
      <alignment horizontal="center" vertical="center" wrapText="1"/>
    </xf>
    <xf numFmtId="0" fontId="22" fillId="0" borderId="0" xfId="3" applyFont="1" applyFill="1" applyAlignment="1">
      <alignment horizontal="center" vertical="center"/>
    </xf>
    <xf numFmtId="0" fontId="22" fillId="0" borderId="0" xfId="3" applyNumberFormat="1" applyFont="1" applyFill="1" applyAlignment="1">
      <alignment horizontal="center" vertical="center"/>
    </xf>
    <xf numFmtId="49" fontId="24" fillId="0" borderId="6" xfId="2" applyNumberFormat="1" applyFont="1" applyFill="1" applyBorder="1" applyAlignment="1">
      <alignment horizontal="left" vertical="center"/>
    </xf>
    <xf numFmtId="49" fontId="24" fillId="0" borderId="0" xfId="2" applyNumberFormat="1" applyFont="1" applyFill="1" applyBorder="1" applyAlignment="1">
      <alignment horizontal="left" vertical="center"/>
    </xf>
    <xf numFmtId="49" fontId="24" fillId="0" borderId="5" xfId="2" applyNumberFormat="1" applyFont="1" applyFill="1" applyBorder="1" applyAlignment="1">
      <alignment horizontal="left" vertical="center"/>
    </xf>
    <xf numFmtId="0" fontId="27" fillId="0" borderId="9" xfId="2" applyNumberFormat="1" applyFont="1" applyFill="1" applyBorder="1" applyAlignment="1">
      <alignment horizontal="center" vertical="center" shrinkToFit="1"/>
    </xf>
    <xf numFmtId="0" fontId="31" fillId="0" borderId="34" xfId="2" applyNumberFormat="1" applyFont="1" applyFill="1" applyBorder="1" applyAlignment="1">
      <alignment horizontal="center" vertical="center"/>
    </xf>
    <xf numFmtId="0" fontId="31" fillId="0" borderId="33" xfId="2" applyNumberFormat="1" applyFont="1" applyFill="1" applyBorder="1" applyAlignment="1">
      <alignment horizontal="center" vertical="center"/>
    </xf>
    <xf numFmtId="0" fontId="31" fillId="0" borderId="78" xfId="2" applyNumberFormat="1" applyFont="1" applyFill="1" applyBorder="1" applyAlignment="1">
      <alignment horizontal="center" vertical="center"/>
    </xf>
    <xf numFmtId="0" fontId="31" fillId="0" borderId="79" xfId="2" applyNumberFormat="1" applyFont="1" applyFill="1" applyBorder="1" applyAlignment="1">
      <alignment horizontal="center" vertical="center"/>
    </xf>
    <xf numFmtId="0" fontId="2" fillId="4" borderId="0" xfId="1" applyFont="1" applyFill="1" applyAlignment="1">
      <alignment horizontal="center" vertical="center" wrapText="1"/>
    </xf>
    <xf numFmtId="49" fontId="12" fillId="0" borderId="0" xfId="2" applyNumberFormat="1" applyFont="1" applyFill="1" applyBorder="1" applyAlignment="1">
      <alignment horizontal="center" vertical="center"/>
    </xf>
    <xf numFmtId="0" fontId="12" fillId="0" borderId="0" xfId="2" applyFont="1" applyFill="1" applyBorder="1" applyAlignment="1">
      <alignment horizontal="center" vertical="center"/>
    </xf>
    <xf numFmtId="0" fontId="12" fillId="0" borderId="0" xfId="2" applyFont="1" applyFill="1" applyBorder="1" applyAlignment="1">
      <alignment horizontal="right" vertical="center" shrinkToFit="1"/>
    </xf>
    <xf numFmtId="0" fontId="12" fillId="0" borderId="0" xfId="2" applyFont="1" applyFill="1" applyBorder="1" applyAlignment="1">
      <alignment horizontal="center" vertical="center" shrinkToFit="1"/>
    </xf>
    <xf numFmtId="49" fontId="12" fillId="0" borderId="6" xfId="2" applyNumberFormat="1" applyFont="1" applyFill="1" applyBorder="1" applyAlignment="1">
      <alignment horizontal="center" vertical="center"/>
    </xf>
    <xf numFmtId="49" fontId="12" fillId="0" borderId="47" xfId="2" applyNumberFormat="1" applyFont="1" applyFill="1" applyBorder="1" applyAlignment="1">
      <alignment horizontal="center" vertical="center"/>
    </xf>
    <xf numFmtId="0" fontId="2" fillId="0" borderId="9" xfId="1" applyFont="1" applyBorder="1" applyAlignment="1">
      <alignment horizontal="center" vertical="center"/>
    </xf>
    <xf numFmtId="0" fontId="12" fillId="0" borderId="22" xfId="3" applyFont="1" applyFill="1" applyBorder="1" applyAlignment="1">
      <alignment horizontal="center" vertical="center" shrinkToFit="1"/>
    </xf>
    <xf numFmtId="0" fontId="2" fillId="0" borderId="97" xfId="1" applyFont="1" applyBorder="1" applyAlignment="1">
      <alignment horizontal="center" vertical="center"/>
    </xf>
    <xf numFmtId="0" fontId="2" fillId="0" borderId="98" xfId="1" applyFont="1" applyBorder="1" applyAlignment="1">
      <alignment horizontal="center" vertical="center"/>
    </xf>
    <xf numFmtId="0" fontId="2" fillId="0" borderId="99" xfId="1" applyFont="1" applyBorder="1" applyAlignment="1">
      <alignment horizontal="center" vertical="center"/>
    </xf>
    <xf numFmtId="0" fontId="2" fillId="0" borderId="9" xfId="1" applyFont="1" applyBorder="1" applyAlignment="1">
      <alignment horizontal="center" vertical="center" wrapText="1"/>
    </xf>
    <xf numFmtId="0" fontId="2" fillId="0" borderId="0" xfId="1" applyFont="1" applyBorder="1" applyAlignment="1">
      <alignment horizontal="center" vertical="center"/>
    </xf>
    <xf numFmtId="0" fontId="45" fillId="9" borderId="17" xfId="1" applyFont="1" applyFill="1" applyBorder="1" applyAlignment="1">
      <alignment horizontal="center" vertical="center" shrinkToFit="1"/>
    </xf>
    <xf numFmtId="0" fontId="45" fillId="9" borderId="16" xfId="1" applyFont="1" applyFill="1" applyBorder="1" applyAlignment="1">
      <alignment horizontal="center" vertical="center" shrinkToFit="1"/>
    </xf>
    <xf numFmtId="0" fontId="45" fillId="9" borderId="15" xfId="1" applyFont="1" applyFill="1" applyBorder="1" applyAlignment="1">
      <alignment horizontal="center" vertical="center" shrinkToFit="1"/>
    </xf>
    <xf numFmtId="0" fontId="45" fillId="9" borderId="12" xfId="1" applyFont="1" applyFill="1" applyBorder="1" applyAlignment="1">
      <alignment horizontal="center" vertical="center" shrinkToFit="1"/>
    </xf>
    <xf numFmtId="0" fontId="45" fillId="9" borderId="11" xfId="1" applyFont="1" applyFill="1" applyBorder="1" applyAlignment="1">
      <alignment horizontal="center" vertical="center" shrinkToFit="1"/>
    </xf>
    <xf numFmtId="0" fontId="45" fillId="9" borderId="10" xfId="1" applyFont="1" applyFill="1" applyBorder="1" applyAlignment="1">
      <alignment horizontal="center" vertical="center" shrinkToFit="1"/>
    </xf>
    <xf numFmtId="0" fontId="22" fillId="0" borderId="9" xfId="2" applyFont="1" applyBorder="1" applyAlignment="1">
      <alignment horizontal="center" vertical="center" wrapText="1"/>
    </xf>
    <xf numFmtId="0" fontId="22" fillId="0" borderId="29" xfId="2" applyFont="1" applyBorder="1" applyAlignment="1">
      <alignment horizontal="center" vertical="center"/>
    </xf>
    <xf numFmtId="0" fontId="22" fillId="0" borderId="28" xfId="2" applyFont="1" applyBorder="1" applyAlignment="1">
      <alignment horizontal="center" vertical="center"/>
    </xf>
    <xf numFmtId="0" fontId="26" fillId="0" borderId="0" xfId="3" applyFont="1" applyFill="1" applyBorder="1" applyAlignment="1">
      <alignment horizontal="center" vertical="center"/>
    </xf>
    <xf numFmtId="0" fontId="33" fillId="0" borderId="0" xfId="2" applyFont="1" applyFill="1" applyAlignment="1">
      <alignment horizontal="left" vertical="center" wrapText="1"/>
    </xf>
    <xf numFmtId="49" fontId="24" fillId="11" borderId="17" xfId="2" applyNumberFormat="1" applyFont="1" applyFill="1" applyBorder="1" applyAlignment="1">
      <alignment horizontal="center" vertical="center" wrapText="1"/>
    </xf>
    <xf numFmtId="49" fontId="24" fillId="11" borderId="16" xfId="2" applyNumberFormat="1" applyFont="1" applyFill="1" applyBorder="1" applyAlignment="1">
      <alignment horizontal="center" vertical="center" wrapText="1"/>
    </xf>
    <xf numFmtId="49" fontId="24" fillId="11" borderId="85" xfId="2" applyNumberFormat="1" applyFont="1" applyFill="1" applyBorder="1" applyAlignment="1">
      <alignment horizontal="center" vertical="center" wrapText="1"/>
    </xf>
    <xf numFmtId="49" fontId="24" fillId="11" borderId="14" xfId="2" applyNumberFormat="1" applyFont="1" applyFill="1" applyBorder="1" applyAlignment="1">
      <alignment horizontal="center" vertical="center" wrapText="1"/>
    </xf>
    <xf numFmtId="49" fontId="24" fillId="11" borderId="0" xfId="2" applyNumberFormat="1" applyFont="1" applyFill="1" applyBorder="1" applyAlignment="1">
      <alignment horizontal="center" vertical="center" wrapText="1"/>
    </xf>
    <xf numFmtId="49" fontId="24" fillId="11" borderId="47" xfId="2" applyNumberFormat="1" applyFont="1" applyFill="1" applyBorder="1" applyAlignment="1">
      <alignment horizontal="center" vertical="center" wrapText="1"/>
    </xf>
    <xf numFmtId="49" fontId="24" fillId="11" borderId="12" xfId="2" applyNumberFormat="1" applyFont="1" applyFill="1" applyBorder="1" applyAlignment="1">
      <alignment horizontal="center" vertical="center" wrapText="1"/>
    </xf>
    <xf numFmtId="49" fontId="24" fillId="11" borderId="11" xfId="2" applyNumberFormat="1" applyFont="1" applyFill="1" applyBorder="1" applyAlignment="1">
      <alignment horizontal="center" vertical="center" wrapText="1"/>
    </xf>
    <xf numFmtId="49" fontId="24" fillId="11" borderId="79" xfId="2" applyNumberFormat="1" applyFont="1" applyFill="1" applyBorder="1" applyAlignment="1">
      <alignment horizontal="center" vertical="center" wrapText="1"/>
    </xf>
    <xf numFmtId="178" fontId="41" fillId="0" borderId="16" xfId="2" applyNumberFormat="1" applyFont="1" applyFill="1" applyBorder="1" applyAlignment="1">
      <alignment horizontal="center" vertical="center" shrinkToFit="1"/>
    </xf>
    <xf numFmtId="178" fontId="41" fillId="0" borderId="15" xfId="2" applyNumberFormat="1" applyFont="1" applyFill="1" applyBorder="1" applyAlignment="1">
      <alignment horizontal="center" vertical="center" shrinkToFit="1"/>
    </xf>
    <xf numFmtId="178" fontId="41" fillId="0" borderId="0" xfId="2" applyNumberFormat="1" applyFont="1" applyFill="1" applyBorder="1" applyAlignment="1">
      <alignment horizontal="center" vertical="center" shrinkToFit="1"/>
    </xf>
    <xf numFmtId="178" fontId="41" fillId="0" borderId="13" xfId="2" applyNumberFormat="1" applyFont="1" applyFill="1" applyBorder="1" applyAlignment="1">
      <alignment horizontal="center" vertical="center" shrinkToFit="1"/>
    </xf>
    <xf numFmtId="178" fontId="41" fillId="0" borderId="11" xfId="2" applyNumberFormat="1" applyFont="1" applyFill="1" applyBorder="1" applyAlignment="1">
      <alignment horizontal="center" vertical="center" shrinkToFit="1"/>
    </xf>
    <xf numFmtId="178" fontId="41" fillId="0" borderId="10" xfId="2" applyNumberFormat="1" applyFont="1" applyFill="1" applyBorder="1" applyAlignment="1">
      <alignment horizontal="center" vertical="center" shrinkToFit="1"/>
    </xf>
    <xf numFmtId="0" fontId="45" fillId="0" borderId="0" xfId="1" applyFont="1" applyFill="1" applyAlignment="1">
      <alignment horizontal="center" vertical="center"/>
    </xf>
    <xf numFmtId="0" fontId="50" fillId="0" borderId="87" xfId="1" applyFont="1" applyBorder="1" applyAlignment="1">
      <alignment horizontal="center" vertical="center"/>
    </xf>
    <xf numFmtId="0" fontId="50" fillId="0" borderId="86" xfId="1" applyFont="1" applyBorder="1" applyAlignment="1">
      <alignment horizontal="center" vertical="center"/>
    </xf>
    <xf numFmtId="0" fontId="27" fillId="0" borderId="0" xfId="3" quotePrefix="1" applyFont="1" applyFill="1" applyAlignment="1">
      <alignment horizontal="left"/>
    </xf>
    <xf numFmtId="0" fontId="26" fillId="0" borderId="20" xfId="2" applyFont="1" applyFill="1" applyBorder="1" applyAlignment="1">
      <alignment horizontal="center" vertical="center"/>
    </xf>
    <xf numFmtId="0" fontId="26" fillId="0" borderId="81" xfId="2" applyFont="1" applyFill="1" applyBorder="1" applyAlignment="1">
      <alignment horizontal="center" vertical="center"/>
    </xf>
    <xf numFmtId="0" fontId="26" fillId="0" borderId="0" xfId="2" applyFont="1" applyFill="1" applyBorder="1" applyAlignment="1">
      <alignment horizontal="center" vertical="center"/>
    </xf>
    <xf numFmtId="0" fontId="26" fillId="0" borderId="13" xfId="2" applyFont="1" applyFill="1" applyBorder="1" applyAlignment="1">
      <alignment horizontal="center" vertical="center"/>
    </xf>
    <xf numFmtId="0" fontId="26" fillId="0" borderId="19" xfId="2" applyFont="1" applyFill="1" applyBorder="1" applyAlignment="1">
      <alignment horizontal="center" vertical="center"/>
    </xf>
    <xf numFmtId="0" fontId="26" fillId="0" borderId="82" xfId="2" applyFont="1" applyFill="1" applyBorder="1" applyAlignment="1">
      <alignment horizontal="center" vertical="center"/>
    </xf>
    <xf numFmtId="0" fontId="42" fillId="0" borderId="32" xfId="1" applyFont="1" applyFill="1" applyBorder="1" applyAlignment="1">
      <alignment horizontal="left" vertical="center" shrinkToFit="1"/>
    </xf>
    <xf numFmtId="0" fontId="42" fillId="0" borderId="19" xfId="1" applyFont="1" applyFill="1" applyBorder="1" applyAlignment="1">
      <alignment horizontal="left" vertical="center" shrinkToFit="1"/>
    </xf>
    <xf numFmtId="0" fontId="42" fillId="0" borderId="31" xfId="1" applyFont="1" applyFill="1" applyBorder="1" applyAlignment="1">
      <alignment horizontal="left" vertical="center" shrinkToFit="1"/>
    </xf>
    <xf numFmtId="0" fontId="27" fillId="11" borderId="17" xfId="2" applyFont="1" applyFill="1" applyBorder="1" applyAlignment="1">
      <alignment horizontal="center" vertical="center"/>
    </xf>
    <xf numFmtId="0" fontId="27" fillId="11" borderId="16" xfId="2" applyFont="1" applyFill="1" applyBorder="1" applyAlignment="1">
      <alignment horizontal="center" vertical="center"/>
    </xf>
    <xf numFmtId="0" fontId="27" fillId="11" borderId="14" xfId="2" applyFont="1" applyFill="1" applyBorder="1" applyAlignment="1">
      <alignment horizontal="center" vertical="center"/>
    </xf>
    <xf numFmtId="0" fontId="27" fillId="11" borderId="0" xfId="2" applyFont="1" applyFill="1" applyBorder="1" applyAlignment="1">
      <alignment horizontal="center" vertical="center"/>
    </xf>
    <xf numFmtId="0" fontId="27" fillId="11" borderId="83" xfId="2" applyFont="1" applyFill="1" applyBorder="1" applyAlignment="1">
      <alignment horizontal="center" vertical="center"/>
    </xf>
    <xf numFmtId="0" fontId="27" fillId="11" borderId="19" xfId="2" applyFont="1" applyFill="1" applyBorder="1" applyAlignment="1">
      <alignment horizontal="center" vertical="center"/>
    </xf>
    <xf numFmtId="0" fontId="31" fillId="0" borderId="84" xfId="2" applyFont="1" applyFill="1" applyBorder="1" applyAlignment="1">
      <alignment horizontal="left" vertical="center" wrapText="1"/>
    </xf>
    <xf numFmtId="0" fontId="31" fillId="0" borderId="16" xfId="2" applyFont="1" applyFill="1" applyBorder="1" applyAlignment="1">
      <alignment horizontal="left" vertical="center" wrapText="1"/>
    </xf>
    <xf numFmtId="0" fontId="31" fillId="0" borderId="85" xfId="2" applyFont="1" applyFill="1" applyBorder="1" applyAlignment="1">
      <alignment horizontal="left" vertical="center" wrapText="1"/>
    </xf>
    <xf numFmtId="0" fontId="31" fillId="0" borderId="48" xfId="2" applyFont="1" applyFill="1" applyBorder="1" applyAlignment="1">
      <alignment horizontal="left" vertical="center" wrapText="1"/>
    </xf>
    <xf numFmtId="0" fontId="31" fillId="0" borderId="0" xfId="2" applyFont="1" applyFill="1" applyBorder="1" applyAlignment="1">
      <alignment horizontal="left" vertical="center" wrapText="1"/>
    </xf>
    <xf numFmtId="0" fontId="31" fillId="0" borderId="47" xfId="2" applyFont="1" applyFill="1" applyBorder="1" applyAlignment="1">
      <alignment horizontal="left" vertical="center" wrapText="1"/>
    </xf>
    <xf numFmtId="0" fontId="31" fillId="0" borderId="32" xfId="2" applyFont="1" applyFill="1" applyBorder="1" applyAlignment="1">
      <alignment horizontal="left" vertical="center" wrapText="1"/>
    </xf>
    <xf numFmtId="0" fontId="31" fillId="0" borderId="19" xfId="2" applyFont="1" applyFill="1" applyBorder="1" applyAlignment="1">
      <alignment horizontal="left" vertical="center" wrapText="1"/>
    </xf>
    <xf numFmtId="0" fontId="31" fillId="0" borderId="31" xfId="2" applyFont="1" applyFill="1" applyBorder="1" applyAlignment="1">
      <alignment horizontal="left" vertical="center" wrapText="1"/>
    </xf>
    <xf numFmtId="0" fontId="27" fillId="11" borderId="84" xfId="2" applyFont="1" applyFill="1" applyBorder="1" applyAlignment="1">
      <alignment horizontal="center" vertical="center" shrinkToFit="1"/>
    </xf>
    <xf numFmtId="0" fontId="27" fillId="11" borderId="16" xfId="2" applyFont="1" applyFill="1" applyBorder="1" applyAlignment="1">
      <alignment horizontal="center" vertical="center" shrinkToFit="1"/>
    </xf>
    <xf numFmtId="0" fontId="27" fillId="11" borderId="85" xfId="2" applyFont="1" applyFill="1" applyBorder="1" applyAlignment="1">
      <alignment horizontal="center" vertical="center" shrinkToFit="1"/>
    </xf>
    <xf numFmtId="0" fontId="27" fillId="11" borderId="48" xfId="2" applyFont="1" applyFill="1" applyBorder="1" applyAlignment="1">
      <alignment horizontal="center" vertical="center" shrinkToFit="1"/>
    </xf>
    <xf numFmtId="0" fontId="27" fillId="11" borderId="0" xfId="2" applyFont="1" applyFill="1" applyBorder="1" applyAlignment="1">
      <alignment horizontal="center" vertical="center" shrinkToFit="1"/>
    </xf>
    <xf numFmtId="0" fontId="27" fillId="11" borderId="47" xfId="2" applyFont="1" applyFill="1" applyBorder="1" applyAlignment="1">
      <alignment horizontal="center" vertical="center" shrinkToFit="1"/>
    </xf>
    <xf numFmtId="0" fontId="27" fillId="11" borderId="32" xfId="2" applyFont="1" applyFill="1" applyBorder="1" applyAlignment="1">
      <alignment horizontal="center" vertical="center" shrinkToFit="1"/>
    </xf>
    <xf numFmtId="0" fontId="27" fillId="11" borderId="19" xfId="2" applyFont="1" applyFill="1" applyBorder="1" applyAlignment="1">
      <alignment horizontal="center" vertical="center" shrinkToFit="1"/>
    </xf>
    <xf numFmtId="0" fontId="27" fillId="11" borderId="31" xfId="2" applyFont="1" applyFill="1" applyBorder="1" applyAlignment="1">
      <alignment horizontal="center" vertical="center" shrinkToFit="1"/>
    </xf>
    <xf numFmtId="0" fontId="31" fillId="0" borderId="84" xfId="2" applyFont="1" applyFill="1" applyBorder="1" applyAlignment="1">
      <alignment horizontal="left" vertical="center" shrinkToFit="1"/>
    </xf>
    <xf numFmtId="0" fontId="31" fillId="0" borderId="16" xfId="2" applyFont="1" applyFill="1" applyBorder="1" applyAlignment="1">
      <alignment horizontal="left" vertical="center" shrinkToFit="1"/>
    </xf>
    <xf numFmtId="0" fontId="31" fillId="0" borderId="85" xfId="2" applyFont="1" applyFill="1" applyBorder="1" applyAlignment="1">
      <alignment horizontal="left" vertical="center" shrinkToFit="1"/>
    </xf>
    <xf numFmtId="0" fontId="31" fillId="0" borderId="48" xfId="2" applyFont="1" applyFill="1" applyBorder="1" applyAlignment="1">
      <alignment horizontal="left" vertical="center" shrinkToFit="1"/>
    </xf>
    <xf numFmtId="0" fontId="31" fillId="0" borderId="0" xfId="2" applyFont="1" applyFill="1" applyBorder="1" applyAlignment="1">
      <alignment horizontal="left" vertical="center" shrinkToFit="1"/>
    </xf>
    <xf numFmtId="0" fontId="31" fillId="0" borderId="47" xfId="2" applyFont="1" applyFill="1" applyBorder="1" applyAlignment="1">
      <alignment horizontal="left" vertical="center" shrinkToFit="1"/>
    </xf>
    <xf numFmtId="0" fontId="31" fillId="0" borderId="32" xfId="2" applyFont="1" applyFill="1" applyBorder="1" applyAlignment="1">
      <alignment horizontal="left" vertical="center" shrinkToFit="1"/>
    </xf>
    <xf numFmtId="0" fontId="31" fillId="0" borderId="19" xfId="2" applyFont="1" applyFill="1" applyBorder="1" applyAlignment="1">
      <alignment horizontal="left" vertical="center" shrinkToFit="1"/>
    </xf>
    <xf numFmtId="0" fontId="31" fillId="0" borderId="31" xfId="2" applyFont="1" applyFill="1" applyBorder="1" applyAlignment="1">
      <alignment horizontal="left" vertical="center" shrinkToFit="1"/>
    </xf>
    <xf numFmtId="49" fontId="16" fillId="11" borderId="84" xfId="2" applyNumberFormat="1" applyFont="1" applyFill="1" applyBorder="1" applyAlignment="1">
      <alignment horizontal="center" vertical="center" wrapText="1" shrinkToFit="1"/>
    </xf>
    <xf numFmtId="49" fontId="16" fillId="11" borderId="85" xfId="2" applyNumberFormat="1" applyFont="1" applyFill="1" applyBorder="1" applyAlignment="1">
      <alignment horizontal="center" vertical="center" wrapText="1" shrinkToFit="1"/>
    </xf>
    <xf numFmtId="49" fontId="16" fillId="11" borderId="48" xfId="2" applyNumberFormat="1" applyFont="1" applyFill="1" applyBorder="1" applyAlignment="1">
      <alignment horizontal="center" vertical="center" wrapText="1" shrinkToFit="1"/>
    </xf>
    <xf numFmtId="49" fontId="16" fillId="11" borderId="47" xfId="2" applyNumberFormat="1" applyFont="1" applyFill="1" applyBorder="1" applyAlignment="1">
      <alignment horizontal="center" vertical="center" wrapText="1" shrinkToFit="1"/>
    </xf>
    <xf numFmtId="49" fontId="16" fillId="11" borderId="32" xfId="2" applyNumberFormat="1" applyFont="1" applyFill="1" applyBorder="1" applyAlignment="1">
      <alignment horizontal="center" vertical="center" wrapText="1" shrinkToFit="1"/>
    </xf>
    <xf numFmtId="49" fontId="16" fillId="11" borderId="31" xfId="2" applyNumberFormat="1" applyFont="1" applyFill="1" applyBorder="1" applyAlignment="1">
      <alignment horizontal="center" vertical="center" wrapText="1" shrinkToFit="1"/>
    </xf>
    <xf numFmtId="177" fontId="31" fillId="0" borderId="84" xfId="2" applyNumberFormat="1" applyFont="1" applyFill="1" applyBorder="1" applyAlignment="1">
      <alignment horizontal="left" vertical="center" shrinkToFit="1"/>
    </xf>
    <xf numFmtId="177" fontId="31" fillId="0" borderId="16" xfId="2" applyNumberFormat="1" applyFont="1" applyFill="1" applyBorder="1" applyAlignment="1">
      <alignment horizontal="left" vertical="center" shrinkToFit="1"/>
    </xf>
    <xf numFmtId="177" fontId="31" fillId="0" borderId="15" xfId="2" applyNumberFormat="1" applyFont="1" applyFill="1" applyBorder="1" applyAlignment="1">
      <alignment horizontal="left" vertical="center" shrinkToFit="1"/>
    </xf>
    <xf numFmtId="177" fontId="31" fillId="0" borderId="48" xfId="2" applyNumberFormat="1" applyFont="1" applyFill="1" applyBorder="1" applyAlignment="1">
      <alignment horizontal="left" vertical="center" shrinkToFit="1"/>
    </xf>
    <xf numFmtId="177" fontId="31" fillId="0" borderId="0" xfId="2" applyNumberFormat="1" applyFont="1" applyFill="1" applyBorder="1" applyAlignment="1">
      <alignment horizontal="left" vertical="center" shrinkToFit="1"/>
    </xf>
    <xf numFmtId="177" fontId="31" fillId="0" borderId="13" xfId="2" applyNumberFormat="1" applyFont="1" applyFill="1" applyBorder="1" applyAlignment="1">
      <alignment horizontal="left" vertical="center" shrinkToFit="1"/>
    </xf>
    <xf numFmtId="177" fontId="31" fillId="0" borderId="32" xfId="2" applyNumberFormat="1" applyFont="1" applyFill="1" applyBorder="1" applyAlignment="1">
      <alignment horizontal="left" vertical="center" shrinkToFit="1"/>
    </xf>
    <xf numFmtId="177" fontId="31" fillId="0" borderId="19" xfId="2" applyNumberFormat="1" applyFont="1" applyFill="1" applyBorder="1" applyAlignment="1">
      <alignment horizontal="left" vertical="center" shrinkToFit="1"/>
    </xf>
    <xf numFmtId="177" fontId="31" fillId="0" borderId="82" xfId="2" applyNumberFormat="1" applyFont="1" applyFill="1" applyBorder="1" applyAlignment="1">
      <alignment horizontal="left" vertical="center" shrinkToFit="1"/>
    </xf>
    <xf numFmtId="0" fontId="27" fillId="11" borderId="80" xfId="2" applyFont="1" applyFill="1" applyBorder="1" applyAlignment="1">
      <alignment horizontal="center" vertical="center" wrapText="1"/>
    </xf>
    <xf numFmtId="0" fontId="27" fillId="11" borderId="20" xfId="2" applyFont="1" applyFill="1" applyBorder="1" applyAlignment="1">
      <alignment horizontal="center" vertical="center" wrapText="1"/>
    </xf>
    <xf numFmtId="0" fontId="27" fillId="11" borderId="33" xfId="2" applyFont="1" applyFill="1" applyBorder="1" applyAlignment="1">
      <alignment horizontal="center" vertical="center" wrapText="1"/>
    </xf>
    <xf numFmtId="0" fontId="27" fillId="11" borderId="14" xfId="2" applyFont="1" applyFill="1" applyBorder="1" applyAlignment="1">
      <alignment horizontal="center" vertical="center" wrapText="1"/>
    </xf>
    <xf numFmtId="0" fontId="27" fillId="11" borderId="0" xfId="2" applyFont="1" applyFill="1" applyBorder="1" applyAlignment="1">
      <alignment horizontal="center" vertical="center" wrapText="1"/>
    </xf>
    <xf numFmtId="0" fontId="27" fillId="11" borderId="47" xfId="2" applyFont="1" applyFill="1" applyBorder="1" applyAlignment="1">
      <alignment horizontal="center" vertical="center" wrapText="1"/>
    </xf>
    <xf numFmtId="14" fontId="31" fillId="0" borderId="34" xfId="2" applyNumberFormat="1" applyFont="1" applyFill="1" applyBorder="1" applyAlignment="1">
      <alignment horizontal="left" vertical="center" shrinkToFit="1"/>
    </xf>
    <xf numFmtId="0" fontId="31" fillId="0" borderId="20" xfId="2" applyFont="1" applyFill="1" applyBorder="1" applyAlignment="1">
      <alignment horizontal="left" vertical="center" shrinkToFit="1"/>
    </xf>
    <xf numFmtId="0" fontId="31" fillId="0" borderId="33" xfId="2" applyFont="1" applyFill="1" applyBorder="1" applyAlignment="1">
      <alignment horizontal="left" vertical="center" shrinkToFit="1"/>
    </xf>
    <xf numFmtId="14" fontId="31" fillId="0" borderId="48" xfId="2" applyNumberFormat="1" applyFont="1" applyFill="1" applyBorder="1" applyAlignment="1">
      <alignment horizontal="left" vertical="center" shrinkToFit="1"/>
    </xf>
    <xf numFmtId="0" fontId="27" fillId="11" borderId="34" xfId="2" applyFont="1" applyFill="1" applyBorder="1" applyAlignment="1">
      <alignment horizontal="center" vertical="center" shrinkToFit="1"/>
    </xf>
    <xf numFmtId="0" fontId="27" fillId="11" borderId="20" xfId="2" applyFont="1" applyFill="1" applyBorder="1" applyAlignment="1">
      <alignment horizontal="center" vertical="center" shrinkToFit="1"/>
    </xf>
    <xf numFmtId="0" fontId="27" fillId="11" borderId="33" xfId="2" applyFont="1" applyFill="1" applyBorder="1" applyAlignment="1">
      <alignment horizontal="center" vertical="center" shrinkToFit="1"/>
    </xf>
    <xf numFmtId="49" fontId="12" fillId="0" borderId="8" xfId="2" applyNumberFormat="1" applyFont="1" applyFill="1" applyBorder="1" applyAlignment="1">
      <alignment horizontal="center" vertical="center"/>
    </xf>
    <xf numFmtId="49" fontId="12" fillId="0" borderId="4" xfId="2" applyNumberFormat="1" applyFont="1" applyFill="1" applyBorder="1" applyAlignment="1">
      <alignment horizontal="center" vertical="center"/>
    </xf>
    <xf numFmtId="49" fontId="12" fillId="0" borderId="24" xfId="2" applyNumberFormat="1" applyFont="1" applyFill="1" applyBorder="1" applyAlignment="1">
      <alignment horizontal="center" vertical="center"/>
    </xf>
    <xf numFmtId="49" fontId="12" fillId="0" borderId="3" xfId="2" applyNumberFormat="1" applyFont="1" applyFill="1" applyBorder="1" applyAlignment="1">
      <alignment horizontal="center" vertical="center"/>
    </xf>
    <xf numFmtId="49" fontId="12" fillId="0" borderId="2" xfId="2" applyNumberFormat="1" applyFont="1" applyFill="1" applyBorder="1" applyAlignment="1">
      <alignment horizontal="center" vertical="center"/>
    </xf>
    <xf numFmtId="49" fontId="12" fillId="0" borderId="23" xfId="2" applyNumberFormat="1" applyFont="1" applyFill="1" applyBorder="1" applyAlignment="1">
      <alignment horizontal="center" vertical="center"/>
    </xf>
    <xf numFmtId="49" fontId="35" fillId="0" borderId="14" xfId="2" applyNumberFormat="1" applyFont="1" applyFill="1" applyBorder="1" applyAlignment="1">
      <alignment horizontal="center" vertical="center"/>
    </xf>
    <xf numFmtId="49" fontId="35" fillId="0" borderId="0" xfId="2" applyNumberFormat="1" applyFont="1" applyFill="1" applyBorder="1" applyAlignment="1">
      <alignment horizontal="center" vertical="center"/>
    </xf>
    <xf numFmtId="0" fontId="22" fillId="0" borderId="26" xfId="2" applyFont="1" applyBorder="1" applyAlignment="1">
      <alignment horizontal="center" vertical="center"/>
    </xf>
    <xf numFmtId="0" fontId="2" fillId="0" borderId="2" xfId="1" applyFont="1" applyBorder="1" applyAlignment="1">
      <alignment horizontal="center" vertical="center"/>
    </xf>
    <xf numFmtId="0" fontId="12" fillId="0" borderId="21" xfId="3" applyFont="1" applyFill="1" applyBorder="1" applyAlignment="1">
      <alignment horizontal="center" vertical="center"/>
    </xf>
    <xf numFmtId="0" fontId="12" fillId="0" borderId="21" xfId="3" applyFont="1" applyFill="1" applyBorder="1" applyAlignment="1">
      <alignment horizontal="center" vertical="center" shrinkToFit="1"/>
    </xf>
    <xf numFmtId="49" fontId="2" fillId="0" borderId="0" xfId="1" applyNumberFormat="1" applyFont="1" applyFill="1" applyAlignment="1">
      <alignment horizontal="right" vertical="center"/>
    </xf>
    <xf numFmtId="0" fontId="22" fillId="0" borderId="0" xfId="3" applyFont="1" applyFill="1" applyBorder="1" applyAlignment="1">
      <alignment horizontal="center" vertical="center"/>
    </xf>
    <xf numFmtId="49" fontId="12" fillId="0" borderId="0" xfId="2" applyNumberFormat="1" applyFont="1" applyFill="1" applyBorder="1" applyAlignment="1">
      <alignment horizontal="left" vertical="center"/>
    </xf>
    <xf numFmtId="49" fontId="35" fillId="0" borderId="0" xfId="2" applyNumberFormat="1" applyFont="1" applyFill="1" applyBorder="1" applyAlignment="1">
      <alignment horizontal="center" vertical="center" wrapText="1"/>
    </xf>
    <xf numFmtId="0" fontId="33" fillId="0" borderId="8" xfId="2" applyNumberFormat="1" applyFont="1" applyFill="1" applyBorder="1" applyAlignment="1">
      <alignment horizontal="center" vertical="center"/>
    </xf>
    <xf numFmtId="0" fontId="33" fillId="0" borderId="4" xfId="2" applyNumberFormat="1" applyFont="1" applyFill="1" applyBorder="1" applyAlignment="1">
      <alignment horizontal="center" vertical="center"/>
    </xf>
    <xf numFmtId="0" fontId="33" fillId="0" borderId="6" xfId="2" applyNumberFormat="1" applyFont="1" applyFill="1" applyBorder="1" applyAlignment="1">
      <alignment horizontal="center" vertical="center"/>
    </xf>
    <xf numFmtId="0" fontId="33" fillId="0" borderId="0" xfId="2" applyNumberFormat="1" applyFont="1" applyFill="1" applyBorder="1" applyAlignment="1">
      <alignment horizontal="center" vertical="center"/>
    </xf>
    <xf numFmtId="0" fontId="33" fillId="0" borderId="3" xfId="2" applyNumberFormat="1" applyFont="1" applyFill="1" applyBorder="1" applyAlignment="1">
      <alignment horizontal="center" vertical="center"/>
    </xf>
    <xf numFmtId="0" fontId="33" fillId="0" borderId="2" xfId="2" applyNumberFormat="1" applyFont="1" applyFill="1" applyBorder="1" applyAlignment="1">
      <alignment horizontal="center" vertical="center"/>
    </xf>
    <xf numFmtId="0" fontId="7" fillId="0" borderId="69" xfId="2" applyFont="1" applyFill="1" applyBorder="1" applyAlignment="1">
      <alignment horizontal="left" vertical="center" wrapText="1"/>
    </xf>
    <xf numFmtId="0" fontId="7" fillId="0" borderId="68" xfId="2" applyFont="1" applyFill="1" applyBorder="1" applyAlignment="1">
      <alignment horizontal="left" vertical="center" wrapText="1"/>
    </xf>
    <xf numFmtId="0" fontId="7" fillId="0" borderId="67" xfId="2" applyFont="1" applyFill="1" applyBorder="1" applyAlignment="1">
      <alignment horizontal="left" vertical="center" wrapText="1"/>
    </xf>
    <xf numFmtId="0" fontId="7" fillId="0" borderId="64" xfId="2" applyFont="1" applyFill="1" applyBorder="1" applyAlignment="1">
      <alignment horizontal="left" vertical="center" wrapText="1"/>
    </xf>
    <xf numFmtId="0" fontId="7" fillId="0" borderId="9" xfId="2" applyFont="1" applyFill="1" applyBorder="1" applyAlignment="1">
      <alignment horizontal="left" vertical="center" wrapText="1"/>
    </xf>
    <xf numFmtId="0" fontId="7" fillId="0" borderId="63" xfId="2" applyFont="1" applyFill="1" applyBorder="1" applyAlignment="1">
      <alignment horizontal="left" vertical="center" wrapText="1"/>
    </xf>
    <xf numFmtId="0" fontId="7" fillId="0" borderId="60" xfId="2" applyFont="1" applyFill="1" applyBorder="1" applyAlignment="1">
      <alignment horizontal="left" vertical="center" wrapText="1"/>
    </xf>
    <xf numFmtId="0" fontId="7" fillId="0" borderId="59" xfId="2" applyFont="1" applyFill="1" applyBorder="1" applyAlignment="1">
      <alignment horizontal="left" vertical="center" wrapText="1"/>
    </xf>
    <xf numFmtId="0" fontId="7" fillId="0" borderId="58" xfId="2" applyFont="1" applyFill="1" applyBorder="1" applyAlignment="1">
      <alignment horizontal="left" vertical="center" wrapText="1"/>
    </xf>
    <xf numFmtId="0" fontId="31" fillId="0" borderId="32" xfId="2" applyNumberFormat="1" applyFont="1" applyFill="1" applyBorder="1" applyAlignment="1">
      <alignment horizontal="center" vertical="center"/>
    </xf>
    <xf numFmtId="0" fontId="31" fillId="0" borderId="31" xfId="2" applyNumberFormat="1" applyFont="1" applyFill="1" applyBorder="1" applyAlignment="1">
      <alignment horizontal="center" vertical="center"/>
    </xf>
    <xf numFmtId="0" fontId="4" fillId="0" borderId="0" xfId="3" applyFont="1" applyFill="1" applyBorder="1" applyAlignment="1">
      <alignment horizontal="center" vertical="top"/>
    </xf>
    <xf numFmtId="0" fontId="22" fillId="0" borderId="0" xfId="3" applyFont="1" applyFill="1" applyAlignment="1">
      <alignment horizontal="left" vertical="center"/>
    </xf>
    <xf numFmtId="0" fontId="27" fillId="11" borderId="12" xfId="2" applyFont="1" applyFill="1" applyBorder="1" applyAlignment="1">
      <alignment horizontal="center" vertical="center" wrapText="1"/>
    </xf>
    <xf numFmtId="0" fontId="27" fillId="11" borderId="11" xfId="2" applyFont="1" applyFill="1" applyBorder="1" applyAlignment="1">
      <alignment horizontal="center" vertical="center" wrapText="1"/>
    </xf>
    <xf numFmtId="0" fontId="27" fillId="11" borderId="79" xfId="2" applyFont="1" applyFill="1" applyBorder="1" applyAlignment="1">
      <alignment horizontal="center" vertical="center" wrapText="1"/>
    </xf>
    <xf numFmtId="49" fontId="10" fillId="0" borderId="0" xfId="2" applyNumberFormat="1" applyFont="1" applyFill="1" applyBorder="1" applyAlignment="1">
      <alignment horizontal="left" vertical="center"/>
    </xf>
    <xf numFmtId="49" fontId="35" fillId="6" borderId="17" xfId="2" applyNumberFormat="1" applyFont="1" applyFill="1" applyBorder="1" applyAlignment="1">
      <alignment horizontal="center" vertical="center"/>
    </xf>
    <xf numFmtId="49" fontId="35" fillId="6" borderId="16" xfId="2" applyNumberFormat="1" applyFont="1" applyFill="1" applyBorder="1" applyAlignment="1">
      <alignment horizontal="center" vertical="center"/>
    </xf>
    <xf numFmtId="49" fontId="35" fillId="6" borderId="18" xfId="2" applyNumberFormat="1" applyFont="1" applyFill="1" applyBorder="1" applyAlignment="1">
      <alignment horizontal="center" vertical="center"/>
    </xf>
    <xf numFmtId="49" fontId="35" fillId="6" borderId="14" xfId="2" applyNumberFormat="1" applyFont="1" applyFill="1" applyBorder="1" applyAlignment="1">
      <alignment horizontal="center" vertical="center"/>
    </xf>
    <xf numFmtId="49" fontId="35" fillId="6" borderId="0" xfId="2" applyNumberFormat="1" applyFont="1" applyFill="1" applyBorder="1" applyAlignment="1">
      <alignment horizontal="center" vertical="center"/>
    </xf>
    <xf numFmtId="49" fontId="35" fillId="6" borderId="5" xfId="2" applyNumberFormat="1" applyFont="1" applyFill="1" applyBorder="1" applyAlignment="1">
      <alignment horizontal="center" vertical="center"/>
    </xf>
    <xf numFmtId="49" fontId="35" fillId="6" borderId="95" xfId="2" applyNumberFormat="1" applyFont="1" applyFill="1" applyBorder="1" applyAlignment="1">
      <alignment horizontal="center" vertical="center"/>
    </xf>
    <xf numFmtId="49" fontId="35" fillId="6" borderId="2" xfId="2" applyNumberFormat="1" applyFont="1" applyFill="1" applyBorder="1" applyAlignment="1">
      <alignment horizontal="center" vertical="center"/>
    </xf>
    <xf numFmtId="49" fontId="35" fillId="6" borderId="1" xfId="2" applyNumberFormat="1" applyFont="1" applyFill="1" applyBorder="1" applyAlignment="1">
      <alignment horizontal="center" vertical="center"/>
    </xf>
    <xf numFmtId="49" fontId="24" fillId="6" borderId="77" xfId="2" applyNumberFormat="1" applyFont="1" applyFill="1" applyBorder="1" applyAlignment="1">
      <alignment horizontal="center" vertical="center"/>
    </xf>
    <xf numFmtId="49" fontId="24" fillId="6" borderId="16" xfId="2" applyNumberFormat="1" applyFont="1" applyFill="1" applyBorder="1" applyAlignment="1">
      <alignment horizontal="center" vertical="center"/>
    </xf>
    <xf numFmtId="49" fontId="24" fillId="6" borderId="6" xfId="2" applyNumberFormat="1" applyFont="1" applyFill="1" applyBorder="1" applyAlignment="1">
      <alignment horizontal="center" vertical="center"/>
    </xf>
    <xf numFmtId="49" fontId="24" fillId="6" borderId="0" xfId="2" applyNumberFormat="1" applyFont="1" applyFill="1" applyBorder="1" applyAlignment="1">
      <alignment horizontal="center" vertical="center"/>
    </xf>
    <xf numFmtId="49" fontId="24" fillId="6" borderId="3" xfId="2" applyNumberFormat="1" applyFont="1" applyFill="1" applyBorder="1" applyAlignment="1">
      <alignment horizontal="center" vertical="center"/>
    </xf>
    <xf numFmtId="49" fontId="24" fillId="6" borderId="2" xfId="2" applyNumberFormat="1" applyFont="1" applyFill="1" applyBorder="1" applyAlignment="1">
      <alignment horizontal="center" vertical="center"/>
    </xf>
    <xf numFmtId="49" fontId="33" fillId="6" borderId="76" xfId="2" applyNumberFormat="1" applyFont="1" applyFill="1" applyBorder="1" applyAlignment="1">
      <alignment horizontal="left" vertical="center"/>
    </xf>
    <xf numFmtId="49" fontId="33" fillId="6" borderId="75" xfId="2" applyNumberFormat="1" applyFont="1" applyFill="1" applyBorder="1" applyAlignment="1">
      <alignment horizontal="left" vertical="center"/>
    </xf>
    <xf numFmtId="49" fontId="33" fillId="6" borderId="74" xfId="2" applyNumberFormat="1" applyFont="1" applyFill="1" applyBorder="1" applyAlignment="1">
      <alignment horizontal="left" vertical="center"/>
    </xf>
    <xf numFmtId="49" fontId="33" fillId="6" borderId="30" xfId="2" applyNumberFormat="1" applyFont="1" applyFill="1" applyBorder="1" applyAlignment="1">
      <alignment horizontal="left" vertical="center"/>
    </xf>
    <xf numFmtId="49" fontId="33" fillId="6" borderId="9" xfId="2" applyNumberFormat="1" applyFont="1" applyFill="1" applyBorder="1" applyAlignment="1">
      <alignment horizontal="left" vertical="center"/>
    </xf>
    <xf numFmtId="49" fontId="33" fillId="6" borderId="73" xfId="2" applyNumberFormat="1" applyFont="1" applyFill="1" applyBorder="1" applyAlignment="1">
      <alignment horizontal="left" vertical="center"/>
    </xf>
    <xf numFmtId="49" fontId="35" fillId="0" borderId="5" xfId="2" applyNumberFormat="1" applyFont="1" applyFill="1" applyBorder="1" applyAlignment="1">
      <alignment horizontal="center" vertical="center"/>
    </xf>
    <xf numFmtId="49" fontId="35" fillId="0" borderId="56" xfId="2" applyNumberFormat="1" applyFont="1" applyFill="1" applyBorder="1" applyAlignment="1">
      <alignment horizontal="center" vertical="center"/>
    </xf>
    <xf numFmtId="49" fontId="35" fillId="0" borderId="53" xfId="2" applyNumberFormat="1" applyFont="1" applyFill="1" applyBorder="1" applyAlignment="1">
      <alignment horizontal="center" vertical="center"/>
    </xf>
    <xf numFmtId="49" fontId="35" fillId="0" borderId="55" xfId="2" applyNumberFormat="1" applyFont="1" applyFill="1" applyBorder="1" applyAlignment="1">
      <alignment horizontal="center" vertical="center"/>
    </xf>
    <xf numFmtId="0" fontId="12" fillId="0" borderId="71" xfId="2" applyFont="1" applyBorder="1" applyAlignment="1">
      <alignment horizontal="center" vertical="center" wrapText="1"/>
    </xf>
    <xf numFmtId="0" fontId="12" fillId="0" borderId="68" xfId="2" applyFont="1" applyBorder="1" applyAlignment="1">
      <alignment horizontal="center" vertical="center" wrapText="1"/>
    </xf>
    <xf numFmtId="0" fontId="12" fillId="0" borderId="70" xfId="2" applyFont="1" applyBorder="1" applyAlignment="1">
      <alignment horizontal="center" vertical="center" wrapText="1"/>
    </xf>
    <xf numFmtId="0" fontId="12" fillId="0" borderId="66" xfId="2" applyFont="1" applyBorder="1" applyAlignment="1">
      <alignment horizontal="center" vertical="center" wrapText="1"/>
    </xf>
    <xf numFmtId="0" fontId="12" fillId="0" borderId="9" xfId="2" applyFont="1" applyBorder="1" applyAlignment="1">
      <alignment horizontal="center" vertical="center" wrapText="1"/>
    </xf>
    <xf numFmtId="0" fontId="12" fillId="0" borderId="65" xfId="2" applyFont="1" applyBorder="1" applyAlignment="1">
      <alignment horizontal="center" vertical="center" wrapText="1"/>
    </xf>
    <xf numFmtId="0" fontId="12" fillId="0" borderId="62" xfId="2" applyFont="1" applyBorder="1" applyAlignment="1">
      <alignment horizontal="center" vertical="center" wrapText="1"/>
    </xf>
    <xf numFmtId="0" fontId="12" fillId="0" borderId="59" xfId="2" applyFont="1" applyBorder="1" applyAlignment="1">
      <alignment horizontal="center" vertical="center" wrapText="1"/>
    </xf>
    <xf numFmtId="0" fontId="12" fillId="0" borderId="61" xfId="2" applyFont="1" applyBorder="1" applyAlignment="1">
      <alignment horizontal="center" vertical="center" wrapText="1"/>
    </xf>
    <xf numFmtId="0" fontId="54" fillId="0" borderId="17" xfId="1" applyFont="1" applyFill="1" applyBorder="1" applyAlignment="1">
      <alignment horizontal="center" vertical="center"/>
    </xf>
    <xf numFmtId="0" fontId="54" fillId="0" borderId="16" xfId="1" applyFont="1" applyFill="1" applyBorder="1" applyAlignment="1">
      <alignment horizontal="center" vertical="center"/>
    </xf>
    <xf numFmtId="0" fontId="54" fillId="0" borderId="15" xfId="1" applyFont="1" applyFill="1" applyBorder="1" applyAlignment="1">
      <alignment horizontal="center" vertical="center"/>
    </xf>
    <xf numFmtId="0" fontId="54" fillId="0" borderId="12" xfId="1" applyFont="1" applyFill="1" applyBorder="1" applyAlignment="1">
      <alignment horizontal="center" vertical="center"/>
    </xf>
    <xf numFmtId="0" fontId="54" fillId="0" borderId="11" xfId="1" applyFont="1" applyFill="1" applyBorder="1" applyAlignment="1">
      <alignment horizontal="center" vertical="center"/>
    </xf>
    <xf numFmtId="0" fontId="54" fillId="0" borderId="10" xfId="1" applyFont="1" applyFill="1" applyBorder="1" applyAlignment="1">
      <alignment horizontal="center" vertical="center"/>
    </xf>
    <xf numFmtId="0" fontId="55" fillId="2" borderId="0" xfId="1" applyFont="1" applyFill="1" applyAlignment="1">
      <alignment horizontal="left" vertical="center"/>
    </xf>
    <xf numFmtId="0" fontId="50" fillId="2" borderId="65" xfId="1" applyFont="1" applyFill="1" applyBorder="1" applyAlignment="1">
      <alignment horizontal="left" vertical="center"/>
    </xf>
    <xf numFmtId="0" fontId="55" fillId="2" borderId="100" xfId="1" applyFont="1" applyFill="1" applyBorder="1" applyAlignment="1">
      <alignment horizontal="center" vertical="center"/>
    </xf>
    <xf numFmtId="0" fontId="55" fillId="2" borderId="89" xfId="1" applyFont="1" applyFill="1" applyBorder="1" applyAlignment="1">
      <alignment horizontal="center" vertical="center"/>
    </xf>
    <xf numFmtId="0" fontId="55" fillId="2" borderId="93" xfId="1" applyFont="1" applyFill="1" applyBorder="1" applyAlignment="1">
      <alignment horizontal="center" vertical="center"/>
    </xf>
    <xf numFmtId="0" fontId="26" fillId="11" borderId="34" xfId="2" applyFont="1" applyFill="1" applyBorder="1" applyAlignment="1">
      <alignment horizontal="center" vertical="center"/>
    </xf>
    <xf numFmtId="0" fontId="26" fillId="11" borderId="33" xfId="2" applyFont="1" applyFill="1" applyBorder="1" applyAlignment="1">
      <alignment horizontal="center" vertical="center"/>
    </xf>
    <xf numFmtId="0" fontId="26" fillId="11" borderId="48" xfId="2" applyFont="1" applyFill="1" applyBorder="1" applyAlignment="1">
      <alignment horizontal="center" vertical="center"/>
    </xf>
    <xf numFmtId="0" fontId="26" fillId="11" borderId="47" xfId="2" applyFont="1" applyFill="1" applyBorder="1" applyAlignment="1">
      <alignment horizontal="center" vertical="center"/>
    </xf>
    <xf numFmtId="0" fontId="26" fillId="11" borderId="32" xfId="2" applyFont="1" applyFill="1" applyBorder="1" applyAlignment="1">
      <alignment horizontal="center" vertical="center"/>
    </xf>
    <xf numFmtId="0" fontId="26" fillId="11" borderId="31" xfId="2" applyFont="1" applyFill="1" applyBorder="1" applyAlignment="1">
      <alignment horizontal="center" vertical="center"/>
    </xf>
    <xf numFmtId="0" fontId="31" fillId="0" borderId="34" xfId="2" applyFont="1" applyFill="1" applyBorder="1" applyAlignment="1">
      <alignment horizontal="center" vertical="center" shrinkToFit="1"/>
    </xf>
    <xf numFmtId="0" fontId="31" fillId="0" borderId="20" xfId="2" applyFont="1" applyFill="1" applyBorder="1" applyAlignment="1">
      <alignment horizontal="center" vertical="center" shrinkToFit="1"/>
    </xf>
    <xf numFmtId="0" fontId="31" fillId="0" borderId="48" xfId="2" applyFont="1" applyFill="1" applyBorder="1" applyAlignment="1">
      <alignment horizontal="center" vertical="center" shrinkToFit="1"/>
    </xf>
    <xf numFmtId="0" fontId="31" fillId="0" borderId="0" xfId="2" applyFont="1" applyFill="1" applyBorder="1" applyAlignment="1">
      <alignment horizontal="center" vertical="center" shrinkToFit="1"/>
    </xf>
    <xf numFmtId="0" fontId="31" fillId="0" borderId="32" xfId="2" applyFont="1" applyFill="1" applyBorder="1" applyAlignment="1">
      <alignment horizontal="center" vertical="center" shrinkToFit="1"/>
    </xf>
    <xf numFmtId="0" fontId="31" fillId="0" borderId="19" xfId="2" applyFont="1" applyFill="1" applyBorder="1" applyAlignment="1">
      <alignment horizontal="center" vertical="center" shrinkToFit="1"/>
    </xf>
    <xf numFmtId="0" fontId="10" fillId="0" borderId="0" xfId="3" quotePrefix="1" applyFont="1" applyFill="1" applyAlignment="1">
      <alignment horizontal="left"/>
    </xf>
    <xf numFmtId="0" fontId="10" fillId="0" borderId="11" xfId="3" quotePrefix="1" applyFont="1" applyFill="1" applyBorder="1" applyAlignment="1">
      <alignment horizontal="left"/>
    </xf>
    <xf numFmtId="49" fontId="24" fillId="0" borderId="57" xfId="2" applyNumberFormat="1" applyFont="1" applyFill="1" applyBorder="1" applyAlignment="1">
      <alignment horizontal="left" vertical="center"/>
    </xf>
    <xf numFmtId="0" fontId="27" fillId="11" borderId="78" xfId="2" applyFont="1" applyFill="1" applyBorder="1" applyAlignment="1">
      <alignment horizontal="center" vertical="center" shrinkToFit="1"/>
    </xf>
    <xf numFmtId="0" fontId="27" fillId="11" borderId="11" xfId="2" applyFont="1" applyFill="1" applyBorder="1" applyAlignment="1">
      <alignment horizontal="center" vertical="center" shrinkToFit="1"/>
    </xf>
    <xf numFmtId="0" fontId="27" fillId="11" borderId="79" xfId="2" applyFont="1" applyFill="1" applyBorder="1" applyAlignment="1">
      <alignment horizontal="center" vertical="center" shrinkToFit="1"/>
    </xf>
    <xf numFmtId="0" fontId="33" fillId="0" borderId="34" xfId="2" applyFont="1" applyFill="1" applyBorder="1" applyAlignment="1">
      <alignment horizontal="left" vertical="center" shrinkToFit="1"/>
    </xf>
    <xf numFmtId="0" fontId="33" fillId="0" borderId="20" xfId="2" applyFont="1" applyFill="1" applyBorder="1" applyAlignment="1">
      <alignment horizontal="left" vertical="center" shrinkToFit="1"/>
    </xf>
    <xf numFmtId="0" fontId="33" fillId="0" borderId="81" xfId="2" applyFont="1" applyFill="1" applyBorder="1" applyAlignment="1">
      <alignment horizontal="left" vertical="center" shrinkToFit="1"/>
    </xf>
    <xf numFmtId="0" fontId="33" fillId="0" borderId="48" xfId="2" applyFont="1" applyFill="1" applyBorder="1" applyAlignment="1">
      <alignment horizontal="left" vertical="center" shrinkToFit="1"/>
    </xf>
    <xf numFmtId="0" fontId="33" fillId="0" borderId="0" xfId="2" applyFont="1" applyFill="1" applyBorder="1" applyAlignment="1">
      <alignment horizontal="left" vertical="center" shrinkToFit="1"/>
    </xf>
    <xf numFmtId="0" fontId="33" fillId="0" borderId="13" xfId="2" applyFont="1" applyFill="1" applyBorder="1" applyAlignment="1">
      <alignment horizontal="left" vertical="center" shrinkToFit="1"/>
    </xf>
    <xf numFmtId="0" fontId="33" fillId="0" borderId="78" xfId="2" applyFont="1" applyFill="1" applyBorder="1" applyAlignment="1">
      <alignment horizontal="left" vertical="center" shrinkToFit="1"/>
    </xf>
    <xf numFmtId="0" fontId="33" fillId="0" borderId="11" xfId="2" applyFont="1" applyFill="1" applyBorder="1" applyAlignment="1">
      <alignment horizontal="left" vertical="center" shrinkToFit="1"/>
    </xf>
    <xf numFmtId="0" fontId="33" fillId="0" borderId="10" xfId="2" applyFont="1" applyFill="1" applyBorder="1" applyAlignment="1">
      <alignment horizontal="left" vertical="center" shrinkToFit="1"/>
    </xf>
    <xf numFmtId="0" fontId="12" fillId="0" borderId="0" xfId="2" applyFont="1" applyBorder="1" applyAlignment="1">
      <alignment horizontal="left" vertical="top" wrapText="1"/>
    </xf>
    <xf numFmtId="49" fontId="24" fillId="0" borderId="25" xfId="2" applyNumberFormat="1" applyFont="1" applyFill="1" applyBorder="1" applyAlignment="1">
      <alignment horizontal="center" vertical="center" wrapText="1"/>
    </xf>
    <xf numFmtId="49" fontId="24" fillId="0" borderId="4" xfId="2" applyNumberFormat="1" applyFont="1" applyFill="1" applyBorder="1" applyAlignment="1">
      <alignment horizontal="center" vertical="center" wrapText="1"/>
    </xf>
    <xf numFmtId="49" fontId="24" fillId="0" borderId="48" xfId="2" applyNumberFormat="1" applyFont="1" applyFill="1" applyBorder="1" applyAlignment="1">
      <alignment horizontal="center" vertical="center" wrapText="1"/>
    </xf>
    <xf numFmtId="49" fontId="24" fillId="0" borderId="45" xfId="2" applyNumberFormat="1" applyFont="1" applyFill="1" applyBorder="1" applyAlignment="1">
      <alignment horizontal="center" vertical="center" wrapText="1"/>
    </xf>
    <xf numFmtId="49" fontId="24" fillId="0" borderId="2" xfId="2" applyNumberFormat="1" applyFont="1" applyFill="1" applyBorder="1" applyAlignment="1">
      <alignment horizontal="center" vertical="center" wrapText="1"/>
    </xf>
    <xf numFmtId="49" fontId="34" fillId="0" borderId="25" xfId="2" applyNumberFormat="1" applyFont="1" applyFill="1" applyBorder="1" applyAlignment="1">
      <alignment horizontal="center" vertical="center" wrapText="1"/>
    </xf>
    <xf numFmtId="49" fontId="34" fillId="0" borderId="4" xfId="2" applyNumberFormat="1" applyFont="1" applyFill="1" applyBorder="1" applyAlignment="1">
      <alignment horizontal="center" vertical="center" wrapText="1"/>
    </xf>
    <xf numFmtId="49" fontId="34" fillId="0" borderId="24" xfId="2" applyNumberFormat="1" applyFont="1" applyFill="1" applyBorder="1" applyAlignment="1">
      <alignment horizontal="center" vertical="center" wrapText="1"/>
    </xf>
    <xf numFmtId="49" fontId="34" fillId="0" borderId="48" xfId="2" applyNumberFormat="1" applyFont="1" applyFill="1" applyBorder="1" applyAlignment="1">
      <alignment horizontal="center" vertical="center" wrapText="1"/>
    </xf>
    <xf numFmtId="49" fontId="34" fillId="0" borderId="0" xfId="2" applyNumberFormat="1" applyFont="1" applyFill="1" applyBorder="1" applyAlignment="1">
      <alignment horizontal="center" vertical="center" wrapText="1"/>
    </xf>
    <xf numFmtId="49" fontId="34" fillId="0" borderId="47" xfId="2" applyNumberFormat="1" applyFont="1" applyFill="1" applyBorder="1" applyAlignment="1">
      <alignment horizontal="center" vertical="center" wrapText="1"/>
    </xf>
    <xf numFmtId="49" fontId="34" fillId="0" borderId="45" xfId="2" applyNumberFormat="1" applyFont="1" applyFill="1" applyBorder="1" applyAlignment="1">
      <alignment horizontal="center" vertical="center" wrapText="1"/>
    </xf>
    <xf numFmtId="49" fontId="34" fillId="0" borderId="2" xfId="2" applyNumberFormat="1" applyFont="1" applyFill="1" applyBorder="1" applyAlignment="1">
      <alignment horizontal="center" vertical="center" wrapText="1"/>
    </xf>
    <xf numFmtId="49" fontId="34" fillId="0" borderId="23" xfId="2" applyNumberFormat="1" applyFont="1" applyFill="1" applyBorder="1" applyAlignment="1">
      <alignment horizontal="center" vertical="center" wrapText="1"/>
    </xf>
    <xf numFmtId="0" fontId="53" fillId="0" borderId="0" xfId="3" quotePrefix="1" applyFont="1" applyFill="1" applyBorder="1" applyAlignment="1">
      <alignment horizontal="center" vertical="center"/>
    </xf>
    <xf numFmtId="49" fontId="35" fillId="0" borderId="0" xfId="2" applyNumberFormat="1" applyFont="1" applyFill="1" applyBorder="1" applyAlignment="1">
      <alignment horizontal="left" vertical="center" wrapText="1"/>
    </xf>
    <xf numFmtId="0" fontId="27" fillId="0" borderId="41" xfId="3" quotePrefix="1" applyFont="1" applyFill="1" applyBorder="1" applyAlignment="1">
      <alignment horizontal="left"/>
    </xf>
    <xf numFmtId="0" fontId="27" fillId="0" borderId="0" xfId="3" quotePrefix="1" applyFont="1" applyFill="1" applyBorder="1" applyAlignment="1">
      <alignment horizontal="left"/>
    </xf>
    <xf numFmtId="0" fontId="22" fillId="0" borderId="0" xfId="3" applyFont="1" applyFill="1" applyBorder="1" applyAlignment="1">
      <alignment horizontal="left" vertical="center" shrinkToFit="1"/>
    </xf>
    <xf numFmtId="0" fontId="22" fillId="0" borderId="0" xfId="3" applyFont="1" applyFill="1" applyBorder="1" applyAlignment="1">
      <alignment horizontal="left" vertical="center"/>
    </xf>
    <xf numFmtId="0" fontId="12" fillId="0" borderId="6" xfId="2" applyFont="1" applyBorder="1" applyAlignment="1">
      <alignment horizontal="left" vertical="center" wrapText="1"/>
    </xf>
    <xf numFmtId="0" fontId="12" fillId="0" borderId="34" xfId="2" applyFont="1" applyBorder="1" applyAlignment="1">
      <alignment horizontal="left" vertical="center" wrapText="1"/>
    </xf>
    <xf numFmtId="0" fontId="12" fillId="0" borderId="20" xfId="2" applyFont="1" applyBorder="1" applyAlignment="1">
      <alignment horizontal="left" vertical="center" wrapText="1"/>
    </xf>
    <xf numFmtId="0" fontId="12" fillId="0" borderId="33" xfId="2" applyFont="1" applyBorder="1" applyAlignment="1">
      <alignment horizontal="left" vertical="center" wrapText="1"/>
    </xf>
    <xf numFmtId="0" fontId="12" fillId="0" borderId="32" xfId="2" applyFont="1" applyBorder="1" applyAlignment="1">
      <alignment horizontal="left" vertical="center" wrapText="1"/>
    </xf>
    <xf numFmtId="0" fontId="12" fillId="0" borderId="19" xfId="2" applyFont="1" applyBorder="1" applyAlignment="1">
      <alignment horizontal="left" vertical="center" wrapText="1"/>
    </xf>
    <xf numFmtId="0" fontId="12" fillId="0" borderId="31" xfId="2" applyFont="1" applyBorder="1" applyAlignment="1">
      <alignment horizontal="left" vertical="center" wrapText="1"/>
    </xf>
    <xf numFmtId="0" fontId="22" fillId="0" borderId="29" xfId="2" applyNumberFormat="1" applyFont="1" applyBorder="1" applyAlignment="1">
      <alignment horizontal="center" vertical="center"/>
    </xf>
    <xf numFmtId="0" fontId="22" fillId="0" borderId="28" xfId="2" applyNumberFormat="1" applyFont="1" applyBorder="1" applyAlignment="1">
      <alignment horizontal="center" vertical="center"/>
    </xf>
    <xf numFmtId="0" fontId="22" fillId="0" borderId="27" xfId="2" applyNumberFormat="1" applyFont="1" applyBorder="1" applyAlignment="1">
      <alignment horizontal="center" vertical="center"/>
    </xf>
    <xf numFmtId="0" fontId="22" fillId="0" borderId="26" xfId="2" applyNumberFormat="1" applyFont="1" applyBorder="1" applyAlignment="1">
      <alignment horizontal="center" vertical="center"/>
    </xf>
    <xf numFmtId="0" fontId="10" fillId="0" borderId="41" xfId="3" quotePrefix="1" applyFont="1" applyFill="1" applyBorder="1" applyAlignment="1">
      <alignment horizontal="left" wrapText="1"/>
    </xf>
    <xf numFmtId="0" fontId="10" fillId="0" borderId="0" xfId="3" quotePrefix="1" applyFont="1" applyFill="1" applyBorder="1" applyAlignment="1">
      <alignment horizontal="left" wrapText="1"/>
    </xf>
    <xf numFmtId="0" fontId="0" fillId="0" borderId="0" xfId="0" applyAlignment="1">
      <alignment horizontal="center" vertical="center"/>
    </xf>
    <xf numFmtId="0" fontId="58" fillId="7" borderId="0" xfId="0" applyFont="1" applyFill="1" applyAlignment="1">
      <alignment horizontal="left" vertical="center" wrapText="1"/>
    </xf>
    <xf numFmtId="0" fontId="0" fillId="7" borderId="0" xfId="0" applyFill="1" applyAlignment="1">
      <alignment horizontal="left" vertical="center" wrapText="1"/>
    </xf>
    <xf numFmtId="0" fontId="57" fillId="0" borderId="0" xfId="0" applyFont="1" applyAlignment="1">
      <alignment horizontal="left" vertical="center"/>
    </xf>
    <xf numFmtId="0" fontId="0" fillId="6" borderId="6" xfId="0" applyFill="1" applyBorder="1" applyAlignment="1">
      <alignment horizontal="left" vertical="center" wrapText="1"/>
    </xf>
    <xf numFmtId="0" fontId="0" fillId="6" borderId="0" xfId="0" applyFill="1" applyBorder="1" applyAlignment="1">
      <alignment horizontal="left" vertical="center" wrapText="1"/>
    </xf>
    <xf numFmtId="0" fontId="0" fillId="6" borderId="5" xfId="0" applyFill="1" applyBorder="1" applyAlignment="1">
      <alignment horizontal="left" vertical="center" wrapText="1"/>
    </xf>
    <xf numFmtId="0" fontId="0" fillId="6" borderId="3" xfId="0" applyFill="1" applyBorder="1" applyAlignment="1">
      <alignment horizontal="left" vertical="center" wrapText="1"/>
    </xf>
    <xf numFmtId="0" fontId="0" fillId="6" borderId="2" xfId="0" applyFill="1" applyBorder="1" applyAlignment="1">
      <alignment horizontal="left" vertical="center" wrapText="1"/>
    </xf>
    <xf numFmtId="0" fontId="0" fillId="6" borderId="1" xfId="0" applyFill="1" applyBorder="1" applyAlignment="1">
      <alignment horizontal="left" vertical="center" wrapText="1"/>
    </xf>
    <xf numFmtId="0" fontId="0" fillId="6" borderId="6" xfId="0" applyFill="1" applyBorder="1" applyAlignment="1">
      <alignment horizontal="left" vertical="center"/>
    </xf>
    <xf numFmtId="0" fontId="0" fillId="6" borderId="0" xfId="0" applyFill="1" applyBorder="1" applyAlignment="1">
      <alignment horizontal="left" vertical="center"/>
    </xf>
    <xf numFmtId="0" fontId="0" fillId="6" borderId="5" xfId="0" applyFill="1" applyBorder="1" applyAlignment="1">
      <alignment horizontal="left" vertical="center"/>
    </xf>
    <xf numFmtId="0" fontId="0" fillId="6" borderId="3" xfId="0" applyFill="1" applyBorder="1" applyAlignment="1">
      <alignment horizontal="left" vertical="center"/>
    </xf>
    <xf numFmtId="0" fontId="0" fillId="6" borderId="2" xfId="0" applyFill="1" applyBorder="1" applyAlignment="1">
      <alignment horizontal="left" vertical="center"/>
    </xf>
    <xf numFmtId="0" fontId="0" fillId="6" borderId="1" xfId="0" applyFill="1" applyBorder="1" applyAlignment="1">
      <alignment horizontal="left" vertical="center"/>
    </xf>
    <xf numFmtId="0" fontId="59" fillId="12" borderId="0" xfId="0" applyFont="1" applyFill="1" applyAlignment="1">
      <alignment horizontal="left" vertical="center"/>
    </xf>
    <xf numFmtId="0" fontId="0" fillId="13" borderId="14" xfId="0" applyFill="1" applyBorder="1" applyAlignment="1">
      <alignment horizontal="left" vertical="center" wrapText="1"/>
    </xf>
    <xf numFmtId="0" fontId="0" fillId="13" borderId="0" xfId="0" applyFill="1" applyBorder="1" applyAlignment="1">
      <alignment horizontal="left" vertical="center" wrapText="1"/>
    </xf>
    <xf numFmtId="0" fontId="0" fillId="13" borderId="13" xfId="0" applyFill="1" applyBorder="1" applyAlignment="1">
      <alignment horizontal="left" vertical="center" wrapText="1"/>
    </xf>
    <xf numFmtId="0" fontId="0" fillId="13" borderId="12" xfId="0" applyFill="1" applyBorder="1" applyAlignment="1">
      <alignment horizontal="left" vertical="center" wrapText="1"/>
    </xf>
    <xf numFmtId="0" fontId="0" fillId="13" borderId="11" xfId="0" applyFill="1" applyBorder="1" applyAlignment="1">
      <alignment horizontal="left" vertical="center" wrapText="1"/>
    </xf>
    <xf numFmtId="0" fontId="0" fillId="13" borderId="10" xfId="0" applyFill="1" applyBorder="1" applyAlignment="1">
      <alignment horizontal="left" vertical="center" wrapText="1"/>
    </xf>
    <xf numFmtId="0" fontId="56" fillId="13" borderId="17" xfId="0" applyFont="1" applyFill="1" applyBorder="1" applyAlignment="1">
      <alignment horizontal="center" vertical="center"/>
    </xf>
    <xf numFmtId="0" fontId="56" fillId="13" borderId="15" xfId="0" applyFont="1" applyFill="1" applyBorder="1" applyAlignment="1">
      <alignment horizontal="center" vertical="center"/>
    </xf>
    <xf numFmtId="0" fontId="56" fillId="0" borderId="53" xfId="0" applyFont="1" applyBorder="1" applyAlignment="1">
      <alignment horizontal="left" vertical="center"/>
    </xf>
    <xf numFmtId="0" fontId="0" fillId="0" borderId="101" xfId="0" applyBorder="1" applyAlignment="1">
      <alignment horizontal="left" vertical="top" wrapText="1"/>
    </xf>
    <xf numFmtId="0" fontId="0" fillId="0" borderId="49" xfId="0" applyBorder="1" applyAlignment="1">
      <alignment horizontal="left" vertical="top" wrapText="1"/>
    </xf>
    <xf numFmtId="0" fontId="0" fillId="0" borderId="102" xfId="0" applyBorder="1" applyAlignment="1">
      <alignment horizontal="left" vertical="top" wrapText="1"/>
    </xf>
    <xf numFmtId="0" fontId="0" fillId="0" borderId="46" xfId="0" applyBorder="1" applyAlignment="1">
      <alignment horizontal="left" vertical="top" wrapText="1"/>
    </xf>
    <xf numFmtId="0" fontId="0" fillId="0" borderId="0" xfId="0" applyBorder="1" applyAlignment="1">
      <alignment horizontal="left" vertical="top" wrapText="1"/>
    </xf>
    <xf numFmtId="0" fontId="0" fillId="0" borderId="57" xfId="0" applyBorder="1" applyAlignment="1">
      <alignment horizontal="left" vertical="top" wrapText="1"/>
    </xf>
    <xf numFmtId="0" fontId="0" fillId="0" borderId="103" xfId="0" applyBorder="1" applyAlignment="1">
      <alignment horizontal="left" vertical="top" wrapText="1"/>
    </xf>
    <xf numFmtId="0" fontId="0" fillId="0" borderId="53" xfId="0" applyBorder="1" applyAlignment="1">
      <alignment horizontal="left" vertical="top" wrapText="1"/>
    </xf>
    <xf numFmtId="0" fontId="0" fillId="0" borderId="52" xfId="0" applyBorder="1" applyAlignment="1">
      <alignment horizontal="left" vertical="top" wrapText="1"/>
    </xf>
    <xf numFmtId="0" fontId="56" fillId="0" borderId="0" xfId="0" applyFont="1" applyAlignment="1">
      <alignment horizontal="left" vertical="center"/>
    </xf>
    <xf numFmtId="0" fontId="56" fillId="0" borderId="0" xfId="0" applyFont="1" applyBorder="1" applyAlignment="1">
      <alignment horizontal="left" vertical="center"/>
    </xf>
    <xf numFmtId="0" fontId="58" fillId="17" borderId="0" xfId="0" applyFont="1" applyFill="1" applyAlignment="1">
      <alignment horizontal="left" vertical="center" wrapText="1"/>
    </xf>
    <xf numFmtId="0" fontId="62" fillId="14" borderId="104" xfId="0" applyFont="1" applyFill="1" applyBorder="1" applyAlignment="1">
      <alignment horizontal="left" vertical="center"/>
    </xf>
    <xf numFmtId="0" fontId="62" fillId="14" borderId="105" xfId="0" applyFont="1" applyFill="1" applyBorder="1" applyAlignment="1">
      <alignment horizontal="left" vertical="center"/>
    </xf>
    <xf numFmtId="0" fontId="62" fillId="14" borderId="106" xfId="0" applyFont="1" applyFill="1" applyBorder="1" applyAlignment="1">
      <alignment horizontal="left" vertical="center"/>
    </xf>
    <xf numFmtId="0" fontId="62" fillId="14" borderId="107" xfId="0" applyFont="1" applyFill="1" applyBorder="1" applyAlignment="1">
      <alignment horizontal="left" vertical="center"/>
    </xf>
    <xf numFmtId="0" fontId="62" fillId="14" borderId="108" xfId="0" applyFont="1" applyFill="1" applyBorder="1" applyAlignment="1">
      <alignment horizontal="left" vertical="center"/>
    </xf>
    <xf numFmtId="0" fontId="62" fillId="14" borderId="109" xfId="0" applyFont="1" applyFill="1" applyBorder="1" applyAlignment="1">
      <alignment horizontal="left" vertical="center"/>
    </xf>
    <xf numFmtId="0" fontId="65" fillId="16" borderId="14" xfId="0" applyFont="1" applyFill="1" applyBorder="1" applyAlignment="1">
      <alignment horizontal="left" vertical="center" wrapText="1"/>
    </xf>
    <xf numFmtId="0" fontId="63" fillId="16" borderId="0" xfId="0" applyFont="1" applyFill="1" applyBorder="1" applyAlignment="1">
      <alignment horizontal="left" vertical="center" wrapText="1"/>
    </xf>
    <xf numFmtId="0" fontId="63" fillId="16" borderId="13" xfId="0" applyFont="1" applyFill="1" applyBorder="1" applyAlignment="1">
      <alignment horizontal="left" vertical="center" wrapText="1"/>
    </xf>
    <xf numFmtId="0" fontId="63" fillId="16" borderId="14" xfId="0" applyFont="1" applyFill="1" applyBorder="1" applyAlignment="1">
      <alignment horizontal="left" vertical="center" wrapText="1"/>
    </xf>
    <xf numFmtId="0" fontId="63" fillId="16" borderId="12" xfId="0" applyFont="1" applyFill="1" applyBorder="1" applyAlignment="1">
      <alignment horizontal="left" vertical="center" wrapText="1"/>
    </xf>
    <xf numFmtId="0" fontId="63" fillId="16" borderId="11" xfId="0" applyFont="1" applyFill="1" applyBorder="1" applyAlignment="1">
      <alignment horizontal="left" vertical="center" wrapText="1"/>
    </xf>
    <xf numFmtId="0" fontId="63" fillId="16" borderId="10" xfId="0" applyFont="1" applyFill="1" applyBorder="1" applyAlignment="1">
      <alignment horizontal="left" vertical="center" wrapText="1"/>
    </xf>
    <xf numFmtId="0" fontId="57" fillId="16" borderId="17" xfId="0" applyFont="1" applyFill="1" applyBorder="1" applyAlignment="1">
      <alignment horizontal="center" vertical="center"/>
    </xf>
    <xf numFmtId="0" fontId="57" fillId="16" borderId="15" xfId="0" applyFont="1" applyFill="1" applyBorder="1" applyAlignment="1">
      <alignment horizontal="center" vertical="center"/>
    </xf>
    <xf numFmtId="0" fontId="57" fillId="16" borderId="14" xfId="0" applyFont="1" applyFill="1" applyBorder="1" applyAlignment="1">
      <alignment horizontal="center" vertical="center"/>
    </xf>
    <xf numFmtId="0" fontId="57" fillId="16" borderId="13" xfId="0" applyFont="1" applyFill="1" applyBorder="1" applyAlignment="1">
      <alignment horizontal="center" vertical="center"/>
    </xf>
  </cellXfs>
  <cellStyles count="4">
    <cellStyle name="標準" xfId="0" builtinId="0"/>
    <cellStyle name="標準 2" xfId="2" xr:uid="{00000000-0005-0000-0000-000001000000}"/>
    <cellStyle name="標準 3 3" xfId="1" xr:uid="{00000000-0005-0000-0000-000002000000}"/>
    <cellStyle name="標準 3 5" xfId="3" xr:uid="{00000000-0005-0000-0000-000003000000}"/>
  </cellStyles>
  <dxfs count="38">
    <dxf>
      <font>
        <color theme="0"/>
      </font>
      <fill>
        <patternFill>
          <bgColor rgb="FF00B0F0"/>
        </patternFill>
      </fill>
    </dxf>
    <dxf>
      <font>
        <color theme="1"/>
      </font>
      <fill>
        <patternFill>
          <bgColor rgb="FFFFC000"/>
        </patternFill>
      </fill>
    </dxf>
    <dxf>
      <font>
        <color theme="0"/>
      </font>
      <fill>
        <patternFill>
          <bgColor theme="0"/>
        </patternFill>
      </fill>
      <border>
        <left/>
        <right/>
        <bottom/>
        <vertical/>
        <horizontal/>
      </border>
    </dxf>
    <dxf>
      <font>
        <color theme="0"/>
      </font>
    </dxf>
    <dxf>
      <font>
        <color theme="0"/>
      </font>
    </dxf>
    <dxf>
      <font>
        <color theme="0"/>
      </font>
    </dxf>
    <dxf>
      <font>
        <color theme="0"/>
      </font>
    </dxf>
    <dxf>
      <font>
        <color theme="0"/>
      </font>
      <fill>
        <patternFill>
          <bgColor theme="0"/>
        </patternFill>
      </fill>
      <border>
        <left/>
        <right/>
        <top/>
        <bottom/>
        <vertical/>
        <horizontal/>
      </border>
    </dxf>
    <dxf>
      <fill>
        <patternFill>
          <bgColor rgb="FFCCECFF"/>
        </patternFill>
      </fill>
    </dxf>
    <dxf>
      <fill>
        <patternFill>
          <bgColor rgb="FFFFCCCC"/>
        </patternFill>
      </fill>
    </dxf>
    <dxf>
      <font>
        <color theme="1"/>
      </font>
    </dxf>
    <dxf>
      <font>
        <color theme="0"/>
      </font>
      <fill>
        <patternFill patternType="solid">
          <bgColor theme="0"/>
        </patternFill>
      </fill>
      <border>
        <left/>
        <right/>
        <top/>
        <bottom/>
        <vertical/>
        <horizontal/>
      </border>
    </dxf>
    <dxf>
      <font>
        <color theme="0"/>
      </font>
      <fill>
        <patternFill>
          <bgColor theme="0"/>
        </patternFill>
      </fill>
    </dxf>
    <dxf>
      <font>
        <color theme="0"/>
      </font>
      <fill>
        <patternFill>
          <bgColor theme="0"/>
        </patternFill>
      </fill>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border>
        <left/>
        <right/>
        <top/>
        <bottom/>
        <vertical/>
        <horizontal/>
      </border>
    </dxf>
    <dxf>
      <font>
        <color theme="0"/>
      </font>
      <fill>
        <patternFill>
          <bgColor theme="0"/>
        </patternFill>
      </fill>
    </dxf>
    <dxf>
      <font>
        <color theme="0"/>
      </font>
      <border>
        <right/>
        <top/>
        <bottom/>
        <vertical/>
        <horizontal/>
      </border>
    </dxf>
    <dxf>
      <font>
        <color theme="0"/>
      </font>
      <fill>
        <patternFill>
          <bgColor theme="0"/>
        </patternFill>
      </fill>
      <border>
        <left/>
        <right/>
        <bottom/>
        <vertical/>
        <horizontal/>
      </border>
    </dxf>
    <dxf>
      <font>
        <color theme="0"/>
      </font>
    </dxf>
    <dxf>
      <font>
        <color theme="0"/>
      </font>
      <fill>
        <patternFill>
          <bgColor theme="0"/>
        </patternFill>
      </fill>
      <border>
        <top/>
        <bottom/>
        <vertical/>
        <horizontal/>
      </border>
    </dxf>
    <dxf>
      <font>
        <color theme="0"/>
      </font>
      <fill>
        <patternFill>
          <bgColor theme="0"/>
        </patternFill>
      </fill>
      <border>
        <left/>
        <right/>
        <top/>
        <vertical/>
        <horizontal/>
      </border>
    </dxf>
    <dxf>
      <font>
        <color theme="0"/>
      </font>
      <fill>
        <patternFill patternType="none">
          <bgColor auto="1"/>
        </patternFill>
      </fill>
      <border>
        <left/>
        <right/>
        <vertical/>
        <horizontal/>
      </border>
    </dxf>
    <dxf>
      <font>
        <color theme="0"/>
      </font>
      <fill>
        <patternFill>
          <bgColor theme="0"/>
        </patternFill>
      </fill>
      <border>
        <left/>
        <right/>
        <vertical/>
        <horizontal/>
      </border>
    </dxf>
    <dxf>
      <fill>
        <patternFill>
          <bgColor rgb="FFCCECFF"/>
        </patternFill>
      </fill>
    </dxf>
    <dxf>
      <fill>
        <patternFill>
          <bgColor rgb="FFFFCCCC"/>
        </patternFill>
      </fill>
    </dxf>
    <dxf>
      <fill>
        <patternFill>
          <bgColor rgb="FFFFCCCC"/>
        </patternFill>
      </fill>
    </dxf>
    <dxf>
      <fill>
        <patternFill>
          <bgColor rgb="FFCCECFF"/>
        </patternFill>
      </fill>
    </dxf>
    <dxf>
      <fill>
        <patternFill>
          <bgColor rgb="FFFFCCCC"/>
        </patternFill>
      </fill>
    </dxf>
    <dxf>
      <fill>
        <patternFill>
          <bgColor rgb="FFCCECFF"/>
        </patternFill>
      </fill>
    </dxf>
    <dxf>
      <fill>
        <patternFill>
          <bgColor rgb="FFFFCCCC"/>
        </patternFill>
      </fill>
    </dxf>
    <dxf>
      <fill>
        <patternFill>
          <bgColor rgb="FFCCECFF"/>
        </patternFill>
      </fill>
    </dxf>
    <dxf>
      <fill>
        <patternFill>
          <bgColor rgb="FFFFCCCC"/>
        </patternFill>
      </fill>
    </dxf>
    <dxf>
      <font>
        <color theme="0"/>
      </font>
      <fill>
        <patternFill>
          <bgColor theme="0"/>
        </patternFill>
      </fill>
      <border>
        <top/>
        <bottom/>
        <vertical/>
        <horizontal/>
      </border>
    </dxf>
    <dxf>
      <font>
        <color theme="0"/>
      </font>
      <fill>
        <patternFill>
          <bgColor theme="0"/>
        </patternFill>
      </fill>
      <border>
        <left/>
        <right/>
        <vertical/>
        <horizontal/>
      </border>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png"/><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png"/><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png"/><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1</xdr:col>
      <xdr:colOff>2030</xdr:colOff>
      <xdr:row>82</xdr:row>
      <xdr:rowOff>91567</xdr:rowOff>
    </xdr:from>
    <xdr:to>
      <xdr:col>54</xdr:col>
      <xdr:colOff>55789</xdr:colOff>
      <xdr:row>85</xdr:row>
      <xdr:rowOff>0</xdr:rowOff>
    </xdr:to>
    <xdr:sp macro="" textlink="">
      <xdr:nvSpPr>
        <xdr:cNvPr id="64" name="AutoShape 3">
          <a:extLst>
            <a:ext uri="{FF2B5EF4-FFF2-40B4-BE49-F238E27FC236}">
              <a16:creationId xmlns:a16="http://schemas.microsoft.com/office/drawing/2014/main" id="{00000000-0008-0000-0200-000040000000}"/>
            </a:ext>
          </a:extLst>
        </xdr:cNvPr>
        <xdr:cNvSpPr>
          <a:spLocks noChangeArrowheads="1"/>
        </xdr:cNvSpPr>
      </xdr:nvSpPr>
      <xdr:spPr bwMode="auto">
        <a:xfrm>
          <a:off x="209848" y="12595294"/>
          <a:ext cx="11068123" cy="479933"/>
        </a:xfrm>
        <a:prstGeom prst="roundRect">
          <a:avLst>
            <a:gd name="adj" fmla="val 16667"/>
          </a:avLst>
        </a:prstGeom>
        <a:solidFill>
          <a:srgbClr val="FFFFFF"/>
        </a:solidFill>
        <a:ln w="9525">
          <a:solidFill>
            <a:srgbClr val="000000"/>
          </a:solidFill>
          <a:prstDash val="sysDot"/>
          <a:round/>
          <a:headEnd/>
          <a:tailEnd/>
        </a:ln>
      </xdr:spPr>
      <xdr:txBody>
        <a:bodyPr vertOverflow="clip" wrap="square" lIns="27432" tIns="18288" rIns="0" bIns="0" anchor="t"/>
        <a:lstStyle/>
        <a:p>
          <a:pPr algn="l" rtl="0">
            <a:defRPr sz="1000"/>
          </a:pPr>
          <a:r>
            <a:rPr lang="ja-JP" altLang="ja-JP" sz="800">
              <a:effectLst/>
              <a:latin typeface="ＭＳ Ｐ明朝" panose="02020600040205080304" pitchFamily="18" charset="-128"/>
              <a:ea typeface="ＭＳ Ｐ明朝" panose="02020600040205080304" pitchFamily="18" charset="-128"/>
              <a:cs typeface="+mn-cs"/>
            </a:rPr>
            <a:t>ご記入いただいた情報及びあなたの奨学金に関する情報は，機構の奨学金支給業務，奨学金貸与業務（返還業務を含む）及び在籍する学校での授業料等減免業務のために利用されます。この利用目的の適正な範囲内において，当該情報（奨学金の返還状況に関する情報を含む）が，学校，金融機関，文部科学省及び業務委託先に必要に応じて提供されますが，その他の目的には利用されません。また，行政機関及び公益法人等から奨学金の重複受給の防止等のために照会があった場合は，適正な範囲内においてあなたの情報が提供されます。</a:t>
          </a:r>
          <a:endParaRPr lang="ja-JP" altLang="en-US" sz="800" b="0" i="0" u="none" strike="noStrike" baseline="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21929</xdr:colOff>
      <xdr:row>245</xdr:row>
      <xdr:rowOff>13606</xdr:rowOff>
    </xdr:from>
    <xdr:to>
      <xdr:col>11</xdr:col>
      <xdr:colOff>668697</xdr:colOff>
      <xdr:row>285</xdr:row>
      <xdr:rowOff>40820</xdr:rowOff>
    </xdr:to>
    <xdr:pic>
      <xdr:nvPicPr>
        <xdr:cNvPr id="103" name="図 102">
          <a:extLst>
            <a:ext uri="{FF2B5EF4-FFF2-40B4-BE49-F238E27FC236}">
              <a16:creationId xmlns:a16="http://schemas.microsoft.com/office/drawing/2014/main" id="{00000000-0008-0000-0300-00006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5715" y="58565142"/>
          <a:ext cx="7450339" cy="9824357"/>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40821</xdr:colOff>
      <xdr:row>103</xdr:row>
      <xdr:rowOff>122462</xdr:rowOff>
    </xdr:from>
    <xdr:to>
      <xdr:col>11</xdr:col>
      <xdr:colOff>598714</xdr:colOff>
      <xdr:row>120</xdr:row>
      <xdr:rowOff>73912</xdr:rowOff>
    </xdr:to>
    <xdr:pic>
      <xdr:nvPicPr>
        <xdr:cNvPr id="78" name="図 77">
          <a:extLst>
            <a:ext uri="{FF2B5EF4-FFF2-40B4-BE49-F238E27FC236}">
              <a16:creationId xmlns:a16="http://schemas.microsoft.com/office/drawing/2014/main" id="{00000000-0008-0000-0300-00004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607" y="24411212"/>
          <a:ext cx="7361464" cy="4115235"/>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27213</xdr:colOff>
      <xdr:row>84</xdr:row>
      <xdr:rowOff>27214</xdr:rowOff>
    </xdr:from>
    <xdr:to>
      <xdr:col>11</xdr:col>
      <xdr:colOff>639535</xdr:colOff>
      <xdr:row>97</xdr:row>
      <xdr:rowOff>124038</xdr:rowOff>
    </xdr:to>
    <xdr:pic>
      <xdr:nvPicPr>
        <xdr:cNvPr id="74" name="図 73">
          <a:extLst>
            <a:ext uri="{FF2B5EF4-FFF2-40B4-BE49-F238E27FC236}">
              <a16:creationId xmlns:a16="http://schemas.microsoft.com/office/drawing/2014/main" id="{00000000-0008-0000-0300-00004A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0999" y="19866428"/>
          <a:ext cx="7415893" cy="3280895"/>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27214</xdr:colOff>
      <xdr:row>70</xdr:row>
      <xdr:rowOff>39808</xdr:rowOff>
    </xdr:from>
    <xdr:to>
      <xdr:col>11</xdr:col>
      <xdr:colOff>639536</xdr:colOff>
      <xdr:row>83</xdr:row>
      <xdr:rowOff>131438</xdr:rowOff>
    </xdr:to>
    <xdr:pic>
      <xdr:nvPicPr>
        <xdr:cNvPr id="73" name="図 72">
          <a:extLst>
            <a:ext uri="{FF2B5EF4-FFF2-40B4-BE49-F238E27FC236}">
              <a16:creationId xmlns:a16="http://schemas.microsoft.com/office/drawing/2014/main" id="{00000000-0008-0000-0300-000049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81000" y="16450022"/>
          <a:ext cx="7415893" cy="327570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7</xdr:col>
      <xdr:colOff>42194</xdr:colOff>
      <xdr:row>8</xdr:row>
      <xdr:rowOff>22411</xdr:rowOff>
    </xdr:from>
    <xdr:to>
      <xdr:col>11</xdr:col>
      <xdr:colOff>627530</xdr:colOff>
      <xdr:row>25</xdr:row>
      <xdr:rowOff>232270</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827106" y="2140323"/>
          <a:ext cx="3319571" cy="4210358"/>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33615</xdr:colOff>
      <xdr:row>8</xdr:row>
      <xdr:rowOff>22410</xdr:rowOff>
    </xdr:from>
    <xdr:to>
      <xdr:col>5</xdr:col>
      <xdr:colOff>627530</xdr:colOff>
      <xdr:row>26</xdr:row>
      <xdr:rowOff>7826</xdr:rowOff>
    </xdr:to>
    <xdr:pic>
      <xdr:nvPicPr>
        <xdr:cNvPr id="11" name="図 10">
          <a:extLst>
            <a:ext uri="{FF2B5EF4-FFF2-40B4-BE49-F238E27FC236}">
              <a16:creationId xmlns:a16="http://schemas.microsoft.com/office/drawing/2014/main" id="{00000000-0008-0000-0300-00000B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17174" y="1669675"/>
          <a:ext cx="3328150" cy="4221239"/>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9</xdr:col>
      <xdr:colOff>164352</xdr:colOff>
      <xdr:row>3</xdr:row>
      <xdr:rowOff>44823</xdr:rowOff>
    </xdr:from>
    <xdr:to>
      <xdr:col>12</xdr:col>
      <xdr:colOff>276411</xdr:colOff>
      <xdr:row>4</xdr:row>
      <xdr:rowOff>156883</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5980205" y="750794"/>
          <a:ext cx="2162735" cy="347383"/>
        </a:xfrm>
        <a:prstGeom prst="rect">
          <a:avLst/>
        </a:prstGeom>
        <a:solidFill>
          <a:schemeClr val="accent2">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500">
              <a:solidFill>
                <a:sysClr val="windowText" lastClr="000000"/>
              </a:solidFill>
              <a:latin typeface="BIZ UDゴシック" panose="020B0400000000000000" pitchFamily="49" charset="-128"/>
              <a:ea typeface="BIZ UDゴシック" panose="020B0400000000000000" pitchFamily="49" charset="-128"/>
            </a:rPr>
            <a:t>学校による代理入力可</a:t>
          </a:r>
        </a:p>
      </xdr:txBody>
    </xdr:sp>
    <xdr:clientData/>
  </xdr:twoCellAnchor>
  <xdr:twoCellAnchor>
    <xdr:from>
      <xdr:col>4</xdr:col>
      <xdr:colOff>425824</xdr:colOff>
      <xdr:row>25</xdr:row>
      <xdr:rowOff>11205</xdr:rowOff>
    </xdr:from>
    <xdr:to>
      <xdr:col>8</xdr:col>
      <xdr:colOff>627529</xdr:colOff>
      <xdr:row>27</xdr:row>
      <xdr:rowOff>163286</xdr:rowOff>
    </xdr:to>
    <xdr:sp macro="" textlink="">
      <xdr:nvSpPr>
        <xdr:cNvPr id="17" name="上カーブ矢印 16">
          <a:extLst>
            <a:ext uri="{FF2B5EF4-FFF2-40B4-BE49-F238E27FC236}">
              <a16:creationId xmlns:a16="http://schemas.microsoft.com/office/drawing/2014/main" id="{00000000-0008-0000-0300-000011000000}"/>
            </a:ext>
          </a:extLst>
        </xdr:cNvPr>
        <xdr:cNvSpPr/>
      </xdr:nvSpPr>
      <xdr:spPr>
        <a:xfrm>
          <a:off x="2820681" y="6134419"/>
          <a:ext cx="2923134" cy="641938"/>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7</xdr:col>
      <xdr:colOff>27213</xdr:colOff>
      <xdr:row>36</xdr:row>
      <xdr:rowOff>40822</xdr:rowOff>
    </xdr:from>
    <xdr:to>
      <xdr:col>11</xdr:col>
      <xdr:colOff>639535</xdr:colOff>
      <xdr:row>55</xdr:row>
      <xdr:rowOff>682</xdr:rowOff>
    </xdr:to>
    <xdr:pic>
      <xdr:nvPicPr>
        <xdr:cNvPr id="29" name="図 28">
          <a:extLst>
            <a:ext uri="{FF2B5EF4-FFF2-40B4-BE49-F238E27FC236}">
              <a16:creationId xmlns:a16="http://schemas.microsoft.com/office/drawing/2014/main" id="{00000000-0008-0000-0300-00001D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4789713" y="9103179"/>
          <a:ext cx="3333751" cy="4606699"/>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27215</xdr:colOff>
      <xdr:row>36</xdr:row>
      <xdr:rowOff>27214</xdr:rowOff>
    </xdr:from>
    <xdr:to>
      <xdr:col>5</xdr:col>
      <xdr:colOff>643967</xdr:colOff>
      <xdr:row>54</xdr:row>
      <xdr:rowOff>231321</xdr:rowOff>
    </xdr:to>
    <xdr:pic>
      <xdr:nvPicPr>
        <xdr:cNvPr id="30" name="図 29">
          <a:extLst>
            <a:ext uri="{FF2B5EF4-FFF2-40B4-BE49-F238E27FC236}">
              <a16:creationId xmlns:a16="http://schemas.microsoft.com/office/drawing/2014/main" id="{00000000-0008-0000-0300-00001E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7572" y="8844643"/>
          <a:ext cx="3338181" cy="4612821"/>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4</xdr:col>
      <xdr:colOff>503464</xdr:colOff>
      <xdr:row>53</xdr:row>
      <xdr:rowOff>231322</xdr:rowOff>
    </xdr:from>
    <xdr:to>
      <xdr:col>9</xdr:col>
      <xdr:colOff>24812</xdr:colOff>
      <xdr:row>56</xdr:row>
      <xdr:rowOff>136071</xdr:rowOff>
    </xdr:to>
    <xdr:sp macro="" textlink="">
      <xdr:nvSpPr>
        <xdr:cNvPr id="36" name="上カーブ矢印 35">
          <a:extLst>
            <a:ext uri="{FF2B5EF4-FFF2-40B4-BE49-F238E27FC236}">
              <a16:creationId xmlns:a16="http://schemas.microsoft.com/office/drawing/2014/main" id="{00000000-0008-0000-0300-000024000000}"/>
            </a:ext>
          </a:extLst>
        </xdr:cNvPr>
        <xdr:cNvSpPr/>
      </xdr:nvSpPr>
      <xdr:spPr>
        <a:xfrm>
          <a:off x="2898321" y="13008429"/>
          <a:ext cx="2923134" cy="639535"/>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1</xdr:col>
      <xdr:colOff>122464</xdr:colOff>
      <xdr:row>73</xdr:row>
      <xdr:rowOff>54430</xdr:rowOff>
    </xdr:from>
    <xdr:to>
      <xdr:col>4</xdr:col>
      <xdr:colOff>612321</xdr:colOff>
      <xdr:row>82</xdr:row>
      <xdr:rowOff>163287</xdr:rowOff>
    </xdr:to>
    <xdr:sp macro="" textlink="">
      <xdr:nvSpPr>
        <xdr:cNvPr id="45" name="正方形/長方形 44">
          <a:extLst>
            <a:ext uri="{FF2B5EF4-FFF2-40B4-BE49-F238E27FC236}">
              <a16:creationId xmlns:a16="http://schemas.microsoft.com/office/drawing/2014/main" id="{00000000-0008-0000-0300-00002D000000}"/>
            </a:ext>
          </a:extLst>
        </xdr:cNvPr>
        <xdr:cNvSpPr/>
      </xdr:nvSpPr>
      <xdr:spPr>
        <a:xfrm>
          <a:off x="802821" y="17036144"/>
          <a:ext cx="2530929" cy="231321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176893</xdr:colOff>
      <xdr:row>70</xdr:row>
      <xdr:rowOff>231322</xdr:rowOff>
    </xdr:from>
    <xdr:to>
      <xdr:col>5</xdr:col>
      <xdr:colOff>666751</xdr:colOff>
      <xdr:row>72</xdr:row>
      <xdr:rowOff>54429</xdr:rowOff>
    </xdr:to>
    <xdr:sp macro="" textlink="">
      <xdr:nvSpPr>
        <xdr:cNvPr id="48" name="正方形/長方形 47">
          <a:extLst>
            <a:ext uri="{FF2B5EF4-FFF2-40B4-BE49-F238E27FC236}">
              <a16:creationId xmlns:a16="http://schemas.microsoft.com/office/drawing/2014/main" id="{00000000-0008-0000-0300-000030000000}"/>
            </a:ext>
          </a:extLst>
        </xdr:cNvPr>
        <xdr:cNvSpPr/>
      </xdr:nvSpPr>
      <xdr:spPr>
        <a:xfrm>
          <a:off x="3252107" y="16641536"/>
          <a:ext cx="489858" cy="312964"/>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5</xdr:col>
      <xdr:colOff>163285</xdr:colOff>
      <xdr:row>73</xdr:row>
      <xdr:rowOff>0</xdr:rowOff>
    </xdr:from>
    <xdr:to>
      <xdr:col>11</xdr:col>
      <xdr:colOff>544285</xdr:colOff>
      <xdr:row>83</xdr:row>
      <xdr:rowOff>81643</xdr:rowOff>
    </xdr:to>
    <xdr:sp macro="" textlink="">
      <xdr:nvSpPr>
        <xdr:cNvPr id="54" name="正方形/長方形 53">
          <a:extLst>
            <a:ext uri="{FF2B5EF4-FFF2-40B4-BE49-F238E27FC236}">
              <a16:creationId xmlns:a16="http://schemas.microsoft.com/office/drawing/2014/main" id="{00000000-0008-0000-0300-000036000000}"/>
            </a:ext>
          </a:extLst>
        </xdr:cNvPr>
        <xdr:cNvSpPr/>
      </xdr:nvSpPr>
      <xdr:spPr>
        <a:xfrm>
          <a:off x="3565071" y="16736786"/>
          <a:ext cx="4463143" cy="2530928"/>
        </a:xfrm>
        <a:prstGeom prst="rect">
          <a:avLst/>
        </a:prstGeom>
        <a:noFill/>
        <a:ln w="3810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149679</xdr:colOff>
      <xdr:row>86</xdr:row>
      <xdr:rowOff>221795</xdr:rowOff>
    </xdr:from>
    <xdr:to>
      <xdr:col>11</xdr:col>
      <xdr:colOff>530679</xdr:colOff>
      <xdr:row>97</xdr:row>
      <xdr:rowOff>149678</xdr:rowOff>
    </xdr:to>
    <xdr:sp macro="" textlink="">
      <xdr:nvSpPr>
        <xdr:cNvPr id="55" name="正方形/長方形 54">
          <a:extLst>
            <a:ext uri="{FF2B5EF4-FFF2-40B4-BE49-F238E27FC236}">
              <a16:creationId xmlns:a16="http://schemas.microsoft.com/office/drawing/2014/main" id="{00000000-0008-0000-0300-000037000000}"/>
            </a:ext>
          </a:extLst>
        </xdr:cNvPr>
        <xdr:cNvSpPr/>
      </xdr:nvSpPr>
      <xdr:spPr>
        <a:xfrm>
          <a:off x="3224893" y="20550866"/>
          <a:ext cx="4463143" cy="2622098"/>
        </a:xfrm>
        <a:prstGeom prst="rect">
          <a:avLst/>
        </a:prstGeom>
        <a:noFill/>
        <a:ln w="38100">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625929</xdr:colOff>
      <xdr:row>38</xdr:row>
      <xdr:rowOff>81642</xdr:rowOff>
    </xdr:from>
    <xdr:to>
      <xdr:col>6</xdr:col>
      <xdr:colOff>40821</xdr:colOff>
      <xdr:row>41</xdr:row>
      <xdr:rowOff>68036</xdr:rowOff>
    </xdr:to>
    <xdr:sp macro="" textlink="">
      <xdr:nvSpPr>
        <xdr:cNvPr id="63" name="正方形/長方形 62">
          <a:extLst>
            <a:ext uri="{FF2B5EF4-FFF2-40B4-BE49-F238E27FC236}">
              <a16:creationId xmlns:a16="http://schemas.microsoft.com/office/drawing/2014/main" id="{00000000-0008-0000-0300-00003F000000}"/>
            </a:ext>
          </a:extLst>
        </xdr:cNvPr>
        <xdr:cNvSpPr/>
      </xdr:nvSpPr>
      <xdr:spPr>
        <a:xfrm>
          <a:off x="625929" y="9388928"/>
          <a:ext cx="3497035" cy="721179"/>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0</xdr:col>
      <xdr:colOff>608318</xdr:colOff>
      <xdr:row>11</xdr:row>
      <xdr:rowOff>77640</xdr:rowOff>
    </xdr:from>
    <xdr:to>
      <xdr:col>6</xdr:col>
      <xdr:colOff>13607</xdr:colOff>
      <xdr:row>22</xdr:row>
      <xdr:rowOff>176892</xdr:rowOff>
    </xdr:to>
    <xdr:sp macro="" textlink="">
      <xdr:nvSpPr>
        <xdr:cNvPr id="65" name="正方形/長方形 64">
          <a:extLst>
            <a:ext uri="{FF2B5EF4-FFF2-40B4-BE49-F238E27FC236}">
              <a16:creationId xmlns:a16="http://schemas.microsoft.com/office/drawing/2014/main" id="{00000000-0008-0000-0300-000041000000}"/>
            </a:ext>
          </a:extLst>
        </xdr:cNvPr>
        <xdr:cNvSpPr/>
      </xdr:nvSpPr>
      <xdr:spPr>
        <a:xfrm>
          <a:off x="608318" y="2771854"/>
          <a:ext cx="3487432" cy="2793467"/>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4</xdr:col>
      <xdr:colOff>359784</xdr:colOff>
      <xdr:row>11</xdr:row>
      <xdr:rowOff>82080</xdr:rowOff>
    </xdr:from>
    <xdr:ext cx="954107" cy="521425"/>
    <xdr:sp macro="" textlink="">
      <xdr:nvSpPr>
        <xdr:cNvPr id="66" name="正方形/長方形 65">
          <a:extLst>
            <a:ext uri="{FF2B5EF4-FFF2-40B4-BE49-F238E27FC236}">
              <a16:creationId xmlns:a16="http://schemas.microsoft.com/office/drawing/2014/main" id="{00000000-0008-0000-0300-000042000000}"/>
            </a:ext>
          </a:extLst>
        </xdr:cNvPr>
        <xdr:cNvSpPr/>
      </xdr:nvSpPr>
      <xdr:spPr>
        <a:xfrm>
          <a:off x="3081213" y="2776294"/>
          <a:ext cx="954107"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①ー１</a:t>
          </a:r>
        </a:p>
      </xdr:txBody>
    </xdr:sp>
    <xdr:clientData/>
  </xdr:oneCellAnchor>
  <xdr:oneCellAnchor>
    <xdr:from>
      <xdr:col>4</xdr:col>
      <xdr:colOff>435429</xdr:colOff>
      <xdr:row>38</xdr:row>
      <xdr:rowOff>40821</xdr:rowOff>
    </xdr:from>
    <xdr:ext cx="954108" cy="521425"/>
    <xdr:sp macro="" textlink="">
      <xdr:nvSpPr>
        <xdr:cNvPr id="67" name="正方形/長方形 66">
          <a:extLst>
            <a:ext uri="{FF2B5EF4-FFF2-40B4-BE49-F238E27FC236}">
              <a16:creationId xmlns:a16="http://schemas.microsoft.com/office/drawing/2014/main" id="{00000000-0008-0000-0300-000043000000}"/>
            </a:ext>
          </a:extLst>
        </xdr:cNvPr>
        <xdr:cNvSpPr/>
      </xdr:nvSpPr>
      <xdr:spPr>
        <a:xfrm>
          <a:off x="3156858" y="9348107"/>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①ー２</a:t>
          </a:r>
        </a:p>
      </xdr:txBody>
    </xdr:sp>
    <xdr:clientData/>
  </xdr:oneCellAnchor>
  <xdr:oneCellAnchor>
    <xdr:from>
      <xdr:col>3</xdr:col>
      <xdr:colOff>108858</xdr:colOff>
      <xdr:row>73</xdr:row>
      <xdr:rowOff>40821</xdr:rowOff>
    </xdr:from>
    <xdr:ext cx="954108" cy="521425"/>
    <xdr:sp macro="" textlink="">
      <xdr:nvSpPr>
        <xdr:cNvPr id="68" name="正方形/長方形 67">
          <a:extLst>
            <a:ext uri="{FF2B5EF4-FFF2-40B4-BE49-F238E27FC236}">
              <a16:creationId xmlns:a16="http://schemas.microsoft.com/office/drawing/2014/main" id="{00000000-0008-0000-0300-000044000000}"/>
            </a:ext>
          </a:extLst>
        </xdr:cNvPr>
        <xdr:cNvSpPr/>
      </xdr:nvSpPr>
      <xdr:spPr>
        <a:xfrm>
          <a:off x="2149929" y="17349107"/>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②ー１</a:t>
          </a:r>
        </a:p>
      </xdr:txBody>
    </xdr:sp>
    <xdr:clientData/>
  </xdr:oneCellAnchor>
  <xdr:oneCellAnchor>
    <xdr:from>
      <xdr:col>8</xdr:col>
      <xdr:colOff>575188</xdr:colOff>
      <xdr:row>70</xdr:row>
      <xdr:rowOff>217714</xdr:rowOff>
    </xdr:from>
    <xdr:ext cx="184730" cy="405432"/>
    <xdr:sp macro="" textlink="">
      <xdr:nvSpPr>
        <xdr:cNvPr id="69" name="正方形/長方形 68">
          <a:extLst>
            <a:ext uri="{FF2B5EF4-FFF2-40B4-BE49-F238E27FC236}">
              <a16:creationId xmlns:a16="http://schemas.microsoft.com/office/drawing/2014/main" id="{00000000-0008-0000-0300-000045000000}"/>
            </a:ext>
          </a:extLst>
        </xdr:cNvPr>
        <xdr:cNvSpPr/>
      </xdr:nvSpPr>
      <xdr:spPr>
        <a:xfrm>
          <a:off x="6018045" y="16791214"/>
          <a:ext cx="184730" cy="405432"/>
        </a:xfrm>
        <a:prstGeom prst="rect">
          <a:avLst/>
        </a:prstGeom>
        <a:noFill/>
      </xdr:spPr>
      <xdr:txBody>
        <a:bodyPr wrap="none" lIns="91440" tIns="45720" rIns="91440" bIns="45720">
          <a:spAutoFit/>
        </a:bodyPr>
        <a:lstStyle/>
        <a:p>
          <a:pPr algn="ctr"/>
          <a:endParaRPr lang="ja-JP" altLang="en-US" sz="2000" b="1" cap="none" spc="0">
            <a:ln w="22225">
              <a:solidFill>
                <a:schemeClr val="accent2"/>
              </a:solidFill>
              <a:prstDash val="solid"/>
            </a:ln>
            <a:solidFill>
              <a:schemeClr val="accent2">
                <a:lumMod val="40000"/>
                <a:lumOff val="60000"/>
              </a:schemeClr>
            </a:solidFill>
            <a:effectLst/>
          </a:endParaRPr>
        </a:p>
      </xdr:txBody>
    </xdr:sp>
    <xdr:clientData/>
  </xdr:oneCellAnchor>
  <xdr:oneCellAnchor>
    <xdr:from>
      <xdr:col>4</xdr:col>
      <xdr:colOff>555837</xdr:colOff>
      <xdr:row>70</xdr:row>
      <xdr:rowOff>149680</xdr:rowOff>
    </xdr:from>
    <xdr:ext cx="441146" cy="521425"/>
    <xdr:sp macro="" textlink="">
      <xdr:nvSpPr>
        <xdr:cNvPr id="70" name="正方形/長方形 69">
          <a:extLst>
            <a:ext uri="{FF2B5EF4-FFF2-40B4-BE49-F238E27FC236}">
              <a16:creationId xmlns:a16="http://schemas.microsoft.com/office/drawing/2014/main" id="{00000000-0008-0000-0300-000046000000}"/>
            </a:ext>
          </a:extLst>
        </xdr:cNvPr>
        <xdr:cNvSpPr/>
      </xdr:nvSpPr>
      <xdr:spPr>
        <a:xfrm>
          <a:off x="2950694" y="16559894"/>
          <a:ext cx="441146"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a:t>
          </a:r>
        </a:p>
      </xdr:txBody>
    </xdr:sp>
    <xdr:clientData/>
  </xdr:oneCellAnchor>
  <xdr:twoCellAnchor>
    <xdr:from>
      <xdr:col>11</xdr:col>
      <xdr:colOff>81645</xdr:colOff>
      <xdr:row>79</xdr:row>
      <xdr:rowOff>138872</xdr:rowOff>
    </xdr:from>
    <xdr:to>
      <xdr:col>12</xdr:col>
      <xdr:colOff>240927</xdr:colOff>
      <xdr:row>92</xdr:row>
      <xdr:rowOff>40822</xdr:rowOff>
    </xdr:to>
    <xdr:sp macro="" textlink="">
      <xdr:nvSpPr>
        <xdr:cNvPr id="53" name="上カーブ矢印 52">
          <a:extLst>
            <a:ext uri="{FF2B5EF4-FFF2-40B4-BE49-F238E27FC236}">
              <a16:creationId xmlns:a16="http://schemas.microsoft.com/office/drawing/2014/main" id="{00000000-0008-0000-0300-000035000000}"/>
            </a:ext>
          </a:extLst>
        </xdr:cNvPr>
        <xdr:cNvSpPr/>
      </xdr:nvSpPr>
      <xdr:spPr>
        <a:xfrm rot="16200000" flipH="1">
          <a:off x="6442383" y="20039920"/>
          <a:ext cx="3086022" cy="839639"/>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editAs="oneCell">
    <xdr:from>
      <xdr:col>13</xdr:col>
      <xdr:colOff>324969</xdr:colOff>
      <xdr:row>41</xdr:row>
      <xdr:rowOff>33617</xdr:rowOff>
    </xdr:from>
    <xdr:to>
      <xdr:col>17</xdr:col>
      <xdr:colOff>510536</xdr:colOff>
      <xdr:row>47</xdr:row>
      <xdr:rowOff>89645</xdr:rowOff>
    </xdr:to>
    <xdr:pic>
      <xdr:nvPicPr>
        <xdr:cNvPr id="14" name="図 13">
          <a:extLst>
            <a:ext uri="{FF2B5EF4-FFF2-40B4-BE49-F238E27FC236}">
              <a16:creationId xmlns:a16="http://schemas.microsoft.com/office/drawing/2014/main" id="{00000000-0008-0000-0300-00000E000000}"/>
            </a:ext>
          </a:extLst>
        </xdr:cNvPr>
        <xdr:cNvPicPr>
          <a:picLocks noChangeAspect="1"/>
        </xdr:cNvPicPr>
      </xdr:nvPicPr>
      <xdr:blipFill>
        <a:blip xmlns:r="http://schemas.openxmlformats.org/officeDocument/2006/relationships" r:embed="rId9"/>
        <a:stretch>
          <a:fillRect/>
        </a:stretch>
      </xdr:blipFill>
      <xdr:spPr>
        <a:xfrm>
          <a:off x="8538881" y="9513793"/>
          <a:ext cx="2583626" cy="1467970"/>
        </a:xfrm>
        <a:prstGeom prst="rect">
          <a:avLst/>
        </a:prstGeom>
      </xdr:spPr>
    </xdr:pic>
    <xdr:clientData/>
  </xdr:twoCellAnchor>
  <xdr:twoCellAnchor editAs="oneCell">
    <xdr:from>
      <xdr:col>14</xdr:col>
      <xdr:colOff>22412</xdr:colOff>
      <xdr:row>108</xdr:row>
      <xdr:rowOff>100852</xdr:rowOff>
    </xdr:from>
    <xdr:to>
      <xdr:col>17</xdr:col>
      <xdr:colOff>587322</xdr:colOff>
      <xdr:row>111</xdr:row>
      <xdr:rowOff>112058</xdr:rowOff>
    </xdr:to>
    <xdr:pic>
      <xdr:nvPicPr>
        <xdr:cNvPr id="16" name="図 15">
          <a:extLst>
            <a:ext uri="{FF2B5EF4-FFF2-40B4-BE49-F238E27FC236}">
              <a16:creationId xmlns:a16="http://schemas.microsoft.com/office/drawing/2014/main" id="{00000000-0008-0000-0300-000010000000}"/>
            </a:ext>
          </a:extLst>
        </xdr:cNvPr>
        <xdr:cNvPicPr>
          <a:picLocks noChangeAspect="1"/>
        </xdr:cNvPicPr>
      </xdr:nvPicPr>
      <xdr:blipFill>
        <a:blip xmlns:r="http://schemas.openxmlformats.org/officeDocument/2006/relationships" r:embed="rId10"/>
        <a:stretch>
          <a:fillRect/>
        </a:stretch>
      </xdr:blipFill>
      <xdr:spPr>
        <a:xfrm>
          <a:off x="8583706" y="24821028"/>
          <a:ext cx="2615587" cy="717177"/>
        </a:xfrm>
        <a:prstGeom prst="rect">
          <a:avLst/>
        </a:prstGeom>
      </xdr:spPr>
    </xdr:pic>
    <xdr:clientData/>
  </xdr:twoCellAnchor>
  <xdr:twoCellAnchor editAs="oneCell">
    <xdr:from>
      <xdr:col>1</xdr:col>
      <xdr:colOff>22105</xdr:colOff>
      <xdr:row>135</xdr:row>
      <xdr:rowOff>40821</xdr:rowOff>
    </xdr:from>
    <xdr:to>
      <xdr:col>11</xdr:col>
      <xdr:colOff>605976</xdr:colOff>
      <xdr:row>144</xdr:row>
      <xdr:rowOff>224225</xdr:rowOff>
    </xdr:to>
    <xdr:pic>
      <xdr:nvPicPr>
        <xdr:cNvPr id="23" name="図 22">
          <a:extLst>
            <a:ext uri="{FF2B5EF4-FFF2-40B4-BE49-F238E27FC236}">
              <a16:creationId xmlns:a16="http://schemas.microsoft.com/office/drawing/2014/main" id="{00000000-0008-0000-0300-000017000000}"/>
            </a:ext>
          </a:extLst>
        </xdr:cNvPr>
        <xdr:cNvPicPr>
          <a:picLocks noChangeAspect="1"/>
        </xdr:cNvPicPr>
      </xdr:nvPicPr>
      <xdr:blipFill>
        <a:blip xmlns:r="http://schemas.openxmlformats.org/officeDocument/2006/relationships" r:embed="rId11"/>
        <a:stretch>
          <a:fillRect/>
        </a:stretch>
      </xdr:blipFill>
      <xdr:spPr>
        <a:xfrm>
          <a:off x="375891" y="32412214"/>
          <a:ext cx="7387442" cy="2387761"/>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54428</xdr:colOff>
      <xdr:row>123</xdr:row>
      <xdr:rowOff>27216</xdr:rowOff>
    </xdr:from>
    <xdr:to>
      <xdr:col>11</xdr:col>
      <xdr:colOff>639536</xdr:colOff>
      <xdr:row>132</xdr:row>
      <xdr:rowOff>210723</xdr:rowOff>
    </xdr:to>
    <xdr:pic>
      <xdr:nvPicPr>
        <xdr:cNvPr id="24" name="図 23">
          <a:extLst>
            <a:ext uri="{FF2B5EF4-FFF2-40B4-BE49-F238E27FC236}">
              <a16:creationId xmlns:a16="http://schemas.microsoft.com/office/drawing/2014/main" id="{00000000-0008-0000-0300-000018000000}"/>
            </a:ext>
          </a:extLst>
        </xdr:cNvPr>
        <xdr:cNvPicPr>
          <a:picLocks noChangeAspect="1"/>
        </xdr:cNvPicPr>
      </xdr:nvPicPr>
      <xdr:blipFill>
        <a:blip xmlns:r="http://schemas.openxmlformats.org/officeDocument/2006/relationships" r:embed="rId12"/>
        <a:stretch>
          <a:fillRect/>
        </a:stretch>
      </xdr:blipFill>
      <xdr:spPr>
        <a:xfrm>
          <a:off x="408214" y="29214537"/>
          <a:ext cx="7388679" cy="2387864"/>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78521</xdr:colOff>
      <xdr:row>155</xdr:row>
      <xdr:rowOff>40820</xdr:rowOff>
    </xdr:from>
    <xdr:to>
      <xdr:col>8</xdr:col>
      <xdr:colOff>606914</xdr:colOff>
      <xdr:row>162</xdr:row>
      <xdr:rowOff>27213</xdr:rowOff>
    </xdr:to>
    <xdr:pic>
      <xdr:nvPicPr>
        <xdr:cNvPr id="35" name="図 34">
          <a:extLst>
            <a:ext uri="{FF2B5EF4-FFF2-40B4-BE49-F238E27FC236}">
              <a16:creationId xmlns:a16="http://schemas.microsoft.com/office/drawing/2014/main" id="{00000000-0008-0000-0300-000023000000}"/>
            </a:ext>
          </a:extLst>
        </xdr:cNvPr>
        <xdr:cNvPicPr>
          <a:picLocks noChangeAspect="1"/>
        </xdr:cNvPicPr>
      </xdr:nvPicPr>
      <xdr:blipFill>
        <a:blip xmlns:r="http://schemas.openxmlformats.org/officeDocument/2006/relationships" r:embed="rId13"/>
        <a:stretch>
          <a:fillRect/>
        </a:stretch>
      </xdr:blipFill>
      <xdr:spPr>
        <a:xfrm>
          <a:off x="432307" y="35351356"/>
          <a:ext cx="5290893" cy="170089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81643</xdr:colOff>
      <xdr:row>164</xdr:row>
      <xdr:rowOff>81644</xdr:rowOff>
    </xdr:from>
    <xdr:to>
      <xdr:col>8</xdr:col>
      <xdr:colOff>585107</xdr:colOff>
      <xdr:row>171</xdr:row>
      <xdr:rowOff>50867</xdr:rowOff>
    </xdr:to>
    <xdr:pic>
      <xdr:nvPicPr>
        <xdr:cNvPr id="42" name="図 41">
          <a:extLst>
            <a:ext uri="{FF2B5EF4-FFF2-40B4-BE49-F238E27FC236}">
              <a16:creationId xmlns:a16="http://schemas.microsoft.com/office/drawing/2014/main" id="{00000000-0008-0000-0300-00002A000000}"/>
            </a:ext>
          </a:extLst>
        </xdr:cNvPr>
        <xdr:cNvPicPr>
          <a:picLocks noChangeAspect="1"/>
        </xdr:cNvPicPr>
      </xdr:nvPicPr>
      <xdr:blipFill>
        <a:blip xmlns:r="http://schemas.openxmlformats.org/officeDocument/2006/relationships" r:embed="rId14"/>
        <a:stretch>
          <a:fillRect/>
        </a:stretch>
      </xdr:blipFill>
      <xdr:spPr>
        <a:xfrm>
          <a:off x="435429" y="37596537"/>
          <a:ext cx="5265964" cy="1683723"/>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twoCellAnchor>
    <xdr:from>
      <xdr:col>1</xdr:col>
      <xdr:colOff>204108</xdr:colOff>
      <xdr:row>110</xdr:row>
      <xdr:rowOff>27214</xdr:rowOff>
    </xdr:from>
    <xdr:to>
      <xdr:col>6</xdr:col>
      <xdr:colOff>394609</xdr:colOff>
      <xdr:row>115</xdr:row>
      <xdr:rowOff>0</xdr:rowOff>
    </xdr:to>
    <xdr:sp macro="" textlink="">
      <xdr:nvSpPr>
        <xdr:cNvPr id="75" name="正方形/長方形 74">
          <a:extLst>
            <a:ext uri="{FF2B5EF4-FFF2-40B4-BE49-F238E27FC236}">
              <a16:creationId xmlns:a16="http://schemas.microsoft.com/office/drawing/2014/main" id="{00000000-0008-0000-0300-00004B000000}"/>
            </a:ext>
          </a:extLst>
        </xdr:cNvPr>
        <xdr:cNvSpPr/>
      </xdr:nvSpPr>
      <xdr:spPr>
        <a:xfrm>
          <a:off x="557894" y="26180143"/>
          <a:ext cx="3592286" cy="119742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4</xdr:col>
      <xdr:colOff>544286</xdr:colOff>
      <xdr:row>106</xdr:row>
      <xdr:rowOff>149678</xdr:rowOff>
    </xdr:from>
    <xdr:ext cx="954108" cy="521425"/>
    <xdr:sp macro="" textlink="">
      <xdr:nvSpPr>
        <xdr:cNvPr id="76" name="正方形/長方形 75">
          <a:extLst>
            <a:ext uri="{FF2B5EF4-FFF2-40B4-BE49-F238E27FC236}">
              <a16:creationId xmlns:a16="http://schemas.microsoft.com/office/drawing/2014/main" id="{00000000-0008-0000-0300-00004C000000}"/>
            </a:ext>
          </a:extLst>
        </xdr:cNvPr>
        <xdr:cNvSpPr/>
      </xdr:nvSpPr>
      <xdr:spPr>
        <a:xfrm>
          <a:off x="2939143" y="25173214"/>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twoCellAnchor>
    <xdr:from>
      <xdr:col>1</xdr:col>
      <xdr:colOff>204108</xdr:colOff>
      <xdr:row>106</xdr:row>
      <xdr:rowOff>163283</xdr:rowOff>
    </xdr:from>
    <xdr:to>
      <xdr:col>6</xdr:col>
      <xdr:colOff>353787</xdr:colOff>
      <xdr:row>109</xdr:row>
      <xdr:rowOff>217715</xdr:rowOff>
    </xdr:to>
    <xdr:sp macro="" textlink="">
      <xdr:nvSpPr>
        <xdr:cNvPr id="79" name="正方形/長方形 78">
          <a:extLst>
            <a:ext uri="{FF2B5EF4-FFF2-40B4-BE49-F238E27FC236}">
              <a16:creationId xmlns:a16="http://schemas.microsoft.com/office/drawing/2014/main" id="{00000000-0008-0000-0300-00004F000000}"/>
            </a:ext>
          </a:extLst>
        </xdr:cNvPr>
        <xdr:cNvSpPr/>
      </xdr:nvSpPr>
      <xdr:spPr>
        <a:xfrm>
          <a:off x="557894" y="25336497"/>
          <a:ext cx="3551464" cy="789218"/>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95250</xdr:colOff>
      <xdr:row>110</xdr:row>
      <xdr:rowOff>27211</xdr:rowOff>
    </xdr:from>
    <xdr:ext cx="954108" cy="521425"/>
    <xdr:sp macro="" textlink="">
      <xdr:nvSpPr>
        <xdr:cNvPr id="80" name="正方形/長方形 79">
          <a:extLst>
            <a:ext uri="{FF2B5EF4-FFF2-40B4-BE49-F238E27FC236}">
              <a16:creationId xmlns:a16="http://schemas.microsoft.com/office/drawing/2014/main" id="{00000000-0008-0000-0300-000050000000}"/>
            </a:ext>
          </a:extLst>
        </xdr:cNvPr>
        <xdr:cNvSpPr/>
      </xdr:nvSpPr>
      <xdr:spPr>
        <a:xfrm>
          <a:off x="3170464" y="2603046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②ー２</a:t>
          </a:r>
        </a:p>
      </xdr:txBody>
    </xdr:sp>
    <xdr:clientData/>
  </xdr:oneCellAnchor>
  <xdr:twoCellAnchor editAs="oneCell">
    <xdr:from>
      <xdr:col>1</xdr:col>
      <xdr:colOff>27105</xdr:colOff>
      <xdr:row>188</xdr:row>
      <xdr:rowOff>54431</xdr:rowOff>
    </xdr:from>
    <xdr:to>
      <xdr:col>11</xdr:col>
      <xdr:colOff>625929</xdr:colOff>
      <xdr:row>202</xdr:row>
      <xdr:rowOff>78021</xdr:rowOff>
    </xdr:to>
    <xdr:pic>
      <xdr:nvPicPr>
        <xdr:cNvPr id="86" name="図 85">
          <a:extLst>
            <a:ext uri="{FF2B5EF4-FFF2-40B4-BE49-F238E27FC236}">
              <a16:creationId xmlns:a16="http://schemas.microsoft.com/office/drawing/2014/main" id="{00000000-0008-0000-0300-000056000000}"/>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380891" y="44753895"/>
          <a:ext cx="7402395" cy="3452590"/>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editAs="oneCell">
    <xdr:from>
      <xdr:col>1</xdr:col>
      <xdr:colOff>13608</xdr:colOff>
      <xdr:row>177</xdr:row>
      <xdr:rowOff>40821</xdr:rowOff>
    </xdr:from>
    <xdr:to>
      <xdr:col>11</xdr:col>
      <xdr:colOff>666751</xdr:colOff>
      <xdr:row>183</xdr:row>
      <xdr:rowOff>139463</xdr:rowOff>
    </xdr:to>
    <xdr:pic>
      <xdr:nvPicPr>
        <xdr:cNvPr id="87" name="図 86">
          <a:extLst>
            <a:ext uri="{FF2B5EF4-FFF2-40B4-BE49-F238E27FC236}">
              <a16:creationId xmlns:a16="http://schemas.microsoft.com/office/drawing/2014/main" id="{00000000-0008-0000-0300-000057000000}"/>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367394" y="42250178"/>
          <a:ext cx="7456714" cy="1568213"/>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twoCellAnchor>
    <xdr:from>
      <xdr:col>1</xdr:col>
      <xdr:colOff>95249</xdr:colOff>
      <xdr:row>180</xdr:row>
      <xdr:rowOff>68035</xdr:rowOff>
    </xdr:from>
    <xdr:to>
      <xdr:col>11</xdr:col>
      <xdr:colOff>476250</xdr:colOff>
      <xdr:row>183</xdr:row>
      <xdr:rowOff>27214</xdr:rowOff>
    </xdr:to>
    <xdr:sp macro="" textlink="">
      <xdr:nvSpPr>
        <xdr:cNvPr id="92" name="正方形/長方形 91">
          <a:extLst>
            <a:ext uri="{FF2B5EF4-FFF2-40B4-BE49-F238E27FC236}">
              <a16:creationId xmlns:a16="http://schemas.microsoft.com/office/drawing/2014/main" id="{00000000-0008-0000-0300-00005C000000}"/>
            </a:ext>
          </a:extLst>
        </xdr:cNvPr>
        <xdr:cNvSpPr/>
      </xdr:nvSpPr>
      <xdr:spPr>
        <a:xfrm>
          <a:off x="449035" y="43012178"/>
          <a:ext cx="7184572" cy="693965"/>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twoCellAnchor>
    <xdr:from>
      <xdr:col>1</xdr:col>
      <xdr:colOff>149678</xdr:colOff>
      <xdr:row>191</xdr:row>
      <xdr:rowOff>108856</xdr:rowOff>
    </xdr:from>
    <xdr:to>
      <xdr:col>6</xdr:col>
      <xdr:colOff>421822</xdr:colOff>
      <xdr:row>201</xdr:row>
      <xdr:rowOff>217714</xdr:rowOff>
    </xdr:to>
    <xdr:sp macro="" textlink="">
      <xdr:nvSpPr>
        <xdr:cNvPr id="93" name="正方形/長方形 92">
          <a:extLst>
            <a:ext uri="{FF2B5EF4-FFF2-40B4-BE49-F238E27FC236}">
              <a16:creationId xmlns:a16="http://schemas.microsoft.com/office/drawing/2014/main" id="{00000000-0008-0000-0300-00005D000000}"/>
            </a:ext>
          </a:extLst>
        </xdr:cNvPr>
        <xdr:cNvSpPr/>
      </xdr:nvSpPr>
      <xdr:spPr>
        <a:xfrm>
          <a:off x="503464" y="45692785"/>
          <a:ext cx="3673929" cy="2558143"/>
        </a:xfrm>
        <a:prstGeom prst="rect">
          <a:avLst/>
        </a:prstGeom>
        <a:noFill/>
        <a:ln w="3810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１１</a:t>
          </a:r>
        </a:p>
      </xdr:txBody>
    </xdr:sp>
    <xdr:clientData/>
  </xdr:twoCellAnchor>
  <xdr:oneCellAnchor>
    <xdr:from>
      <xdr:col>5</xdr:col>
      <xdr:colOff>149679</xdr:colOff>
      <xdr:row>191</xdr:row>
      <xdr:rowOff>88846</xdr:rowOff>
    </xdr:from>
    <xdr:ext cx="954108" cy="521425"/>
    <xdr:sp macro="" textlink="">
      <xdr:nvSpPr>
        <xdr:cNvPr id="94" name="正方形/長方形 93">
          <a:extLst>
            <a:ext uri="{FF2B5EF4-FFF2-40B4-BE49-F238E27FC236}">
              <a16:creationId xmlns:a16="http://schemas.microsoft.com/office/drawing/2014/main" id="{00000000-0008-0000-0300-00005E000000}"/>
            </a:ext>
          </a:extLst>
        </xdr:cNvPr>
        <xdr:cNvSpPr/>
      </xdr:nvSpPr>
      <xdr:spPr>
        <a:xfrm>
          <a:off x="3231297" y="44004699"/>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②ー４</a:t>
          </a:r>
        </a:p>
      </xdr:txBody>
    </xdr:sp>
    <xdr:clientData/>
  </xdr:oneCellAnchor>
  <xdr:oneCellAnchor>
    <xdr:from>
      <xdr:col>9</xdr:col>
      <xdr:colOff>285751</xdr:colOff>
      <xdr:row>180</xdr:row>
      <xdr:rowOff>156081</xdr:rowOff>
    </xdr:from>
    <xdr:ext cx="954108" cy="521425"/>
    <xdr:sp macro="" textlink="">
      <xdr:nvSpPr>
        <xdr:cNvPr id="95" name="正方形/長方形 94">
          <a:extLst>
            <a:ext uri="{FF2B5EF4-FFF2-40B4-BE49-F238E27FC236}">
              <a16:creationId xmlns:a16="http://schemas.microsoft.com/office/drawing/2014/main" id="{00000000-0008-0000-0300-00005F000000}"/>
            </a:ext>
          </a:extLst>
        </xdr:cNvPr>
        <xdr:cNvSpPr/>
      </xdr:nvSpPr>
      <xdr:spPr>
        <a:xfrm>
          <a:off x="6101604" y="41685081"/>
          <a:ext cx="954108" cy="521425"/>
        </a:xfrm>
        <a:prstGeom prst="rect">
          <a:avLst/>
        </a:prstGeom>
        <a:noFill/>
      </xdr:spPr>
      <xdr:txBody>
        <a:bodyPr wrap="none" lIns="91440" tIns="45720" rIns="91440" bIns="45720">
          <a:spAutoFit/>
        </a:bodyPr>
        <a:lstStyle/>
        <a:p>
          <a:pPr algn="ctr"/>
          <a:r>
            <a:rPr lang="ja-JP" altLang="en-US" sz="2000" b="1" cap="none" spc="0">
              <a:ln w="22225">
                <a:solidFill>
                  <a:schemeClr val="accent2"/>
                </a:solidFill>
                <a:prstDash val="solid"/>
              </a:ln>
              <a:solidFill>
                <a:schemeClr val="accent2">
                  <a:lumMod val="40000"/>
                  <a:lumOff val="60000"/>
                </a:schemeClr>
              </a:solidFill>
              <a:effectLst/>
            </a:rPr>
            <a:t>②ー３</a:t>
          </a:r>
        </a:p>
      </xdr:txBody>
    </xdr:sp>
    <xdr:clientData/>
  </xdr:oneCellAnchor>
  <xdr:twoCellAnchor editAs="oneCell">
    <xdr:from>
      <xdr:col>1</xdr:col>
      <xdr:colOff>83244</xdr:colOff>
      <xdr:row>219</xdr:row>
      <xdr:rowOff>180095</xdr:rowOff>
    </xdr:from>
    <xdr:to>
      <xdr:col>12</xdr:col>
      <xdr:colOff>25616</xdr:colOff>
      <xdr:row>229</xdr:row>
      <xdr:rowOff>32366</xdr:rowOff>
    </xdr:to>
    <xdr:pic>
      <xdr:nvPicPr>
        <xdr:cNvPr id="96" name="図 95">
          <a:extLst>
            <a:ext uri="{FF2B5EF4-FFF2-40B4-BE49-F238E27FC236}">
              <a16:creationId xmlns:a16="http://schemas.microsoft.com/office/drawing/2014/main" id="{00000000-0008-0000-0300-000060000000}"/>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437030" y="52662845"/>
          <a:ext cx="7426300" cy="2301557"/>
        </a:xfrm>
        <a:prstGeom prst="rect">
          <a:avLst/>
        </a:prstGeom>
        <a:solidFill>
          <a:schemeClr val="bg1"/>
        </a:solidFill>
        <a:ln>
          <a:solidFill>
            <a:schemeClr val="tx1"/>
          </a:solidFill>
        </a:ln>
        <a:effectLst>
          <a:outerShdw blurRad="50800" dist="38100" dir="2700000" algn="tl" rotWithShape="0">
            <a:prstClr val="black">
              <a:alpha val="40000"/>
            </a:prstClr>
          </a:outerShdw>
        </a:effectLst>
      </xdr:spPr>
    </xdr:pic>
    <xdr:clientData/>
  </xdr:twoCellAnchor>
  <xdr:oneCellAnchor>
    <xdr:from>
      <xdr:col>10</xdr:col>
      <xdr:colOff>647312</xdr:colOff>
      <xdr:row>11</xdr:row>
      <xdr:rowOff>100852</xdr:rowOff>
    </xdr:from>
    <xdr:ext cx="517077" cy="252483"/>
    <xdr:sp macro="" textlink="">
      <xdr:nvSpPr>
        <xdr:cNvPr id="108" name="正方形/長方形 107">
          <a:extLst>
            <a:ext uri="{FF2B5EF4-FFF2-40B4-BE49-F238E27FC236}">
              <a16:creationId xmlns:a16="http://schemas.microsoft.com/office/drawing/2014/main" id="{00000000-0008-0000-0300-00006C000000}"/>
            </a:ext>
          </a:extLst>
        </xdr:cNvPr>
        <xdr:cNvSpPr/>
      </xdr:nvSpPr>
      <xdr:spPr>
        <a:xfrm>
          <a:off x="7146724" y="268941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638735</xdr:colOff>
      <xdr:row>15</xdr:row>
      <xdr:rowOff>212911</xdr:rowOff>
    </xdr:from>
    <xdr:ext cx="517077" cy="252483"/>
    <xdr:sp macro="" textlink="">
      <xdr:nvSpPr>
        <xdr:cNvPr id="109" name="正方形/長方形 108">
          <a:extLst>
            <a:ext uri="{FF2B5EF4-FFF2-40B4-BE49-F238E27FC236}">
              <a16:creationId xmlns:a16="http://schemas.microsoft.com/office/drawing/2014/main" id="{00000000-0008-0000-0300-00006D000000}"/>
            </a:ext>
          </a:extLst>
        </xdr:cNvPr>
        <xdr:cNvSpPr/>
      </xdr:nvSpPr>
      <xdr:spPr>
        <a:xfrm>
          <a:off x="7138147" y="3742764"/>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１</a:t>
          </a:r>
        </a:p>
      </xdr:txBody>
    </xdr:sp>
    <xdr:clientData/>
  </xdr:oneCellAnchor>
  <xdr:oneCellAnchor>
    <xdr:from>
      <xdr:col>10</xdr:col>
      <xdr:colOff>647312</xdr:colOff>
      <xdr:row>20</xdr:row>
      <xdr:rowOff>179293</xdr:rowOff>
    </xdr:from>
    <xdr:ext cx="517077" cy="252483"/>
    <xdr:sp macro="" textlink="">
      <xdr:nvSpPr>
        <xdr:cNvPr id="110" name="正方形/長方形 109">
          <a:extLst>
            <a:ext uri="{FF2B5EF4-FFF2-40B4-BE49-F238E27FC236}">
              <a16:creationId xmlns:a16="http://schemas.microsoft.com/office/drawing/2014/main" id="{00000000-0008-0000-0300-00006E000000}"/>
            </a:ext>
          </a:extLst>
        </xdr:cNvPr>
        <xdr:cNvSpPr/>
      </xdr:nvSpPr>
      <xdr:spPr>
        <a:xfrm>
          <a:off x="7146724" y="4885764"/>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２</a:t>
          </a:r>
        </a:p>
      </xdr:txBody>
    </xdr:sp>
    <xdr:clientData/>
  </xdr:oneCellAnchor>
  <xdr:oneCellAnchor>
    <xdr:from>
      <xdr:col>10</xdr:col>
      <xdr:colOff>441831</xdr:colOff>
      <xdr:row>39</xdr:row>
      <xdr:rowOff>228121</xdr:rowOff>
    </xdr:from>
    <xdr:ext cx="517077" cy="252483"/>
    <xdr:sp macro="" textlink="">
      <xdr:nvSpPr>
        <xdr:cNvPr id="111" name="正方形/長方形 110">
          <a:extLst>
            <a:ext uri="{FF2B5EF4-FFF2-40B4-BE49-F238E27FC236}">
              <a16:creationId xmlns:a16="http://schemas.microsoft.com/office/drawing/2014/main" id="{00000000-0008-0000-0300-00006F000000}"/>
            </a:ext>
          </a:extLst>
        </xdr:cNvPr>
        <xdr:cNvSpPr/>
      </xdr:nvSpPr>
      <xdr:spPr>
        <a:xfrm>
          <a:off x="6941243" y="9237650"/>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３</a:t>
          </a:r>
        </a:p>
      </xdr:txBody>
    </xdr:sp>
    <xdr:clientData/>
  </xdr:oneCellAnchor>
  <xdr:oneCellAnchor>
    <xdr:from>
      <xdr:col>11</xdr:col>
      <xdr:colOff>430626</xdr:colOff>
      <xdr:row>79</xdr:row>
      <xdr:rowOff>183296</xdr:rowOff>
    </xdr:from>
    <xdr:ext cx="517077" cy="252483"/>
    <xdr:sp macro="" textlink="">
      <xdr:nvSpPr>
        <xdr:cNvPr id="112" name="正方形/長方形 111">
          <a:extLst>
            <a:ext uri="{FF2B5EF4-FFF2-40B4-BE49-F238E27FC236}">
              <a16:creationId xmlns:a16="http://schemas.microsoft.com/office/drawing/2014/main" id="{00000000-0008-0000-0300-000070000000}"/>
            </a:ext>
          </a:extLst>
        </xdr:cNvPr>
        <xdr:cNvSpPr/>
      </xdr:nvSpPr>
      <xdr:spPr>
        <a:xfrm>
          <a:off x="7587983" y="1894754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４</a:t>
          </a:r>
        </a:p>
      </xdr:txBody>
    </xdr:sp>
    <xdr:clientData/>
  </xdr:oneCellAnchor>
  <xdr:oneCellAnchor>
    <xdr:from>
      <xdr:col>6</xdr:col>
      <xdr:colOff>437029</xdr:colOff>
      <xdr:row>110</xdr:row>
      <xdr:rowOff>168088</xdr:rowOff>
    </xdr:from>
    <xdr:ext cx="517077" cy="252483"/>
    <xdr:sp macro="" textlink="">
      <xdr:nvSpPr>
        <xdr:cNvPr id="113" name="正方形/長方形 112">
          <a:extLst>
            <a:ext uri="{FF2B5EF4-FFF2-40B4-BE49-F238E27FC236}">
              <a16:creationId xmlns:a16="http://schemas.microsoft.com/office/drawing/2014/main" id="{00000000-0008-0000-0300-000071000000}"/>
            </a:ext>
          </a:extLst>
        </xdr:cNvPr>
        <xdr:cNvSpPr/>
      </xdr:nvSpPr>
      <xdr:spPr>
        <a:xfrm>
          <a:off x="4202205" y="2535891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５</a:t>
          </a:r>
        </a:p>
      </xdr:txBody>
    </xdr:sp>
    <xdr:clientData/>
  </xdr:oneCellAnchor>
  <xdr:oneCellAnchor>
    <xdr:from>
      <xdr:col>6</xdr:col>
      <xdr:colOff>408215</xdr:colOff>
      <xdr:row>124</xdr:row>
      <xdr:rowOff>213714</xdr:rowOff>
    </xdr:from>
    <xdr:ext cx="517077" cy="252483"/>
    <xdr:sp macro="" textlink="">
      <xdr:nvSpPr>
        <xdr:cNvPr id="114" name="正方形/長方形 113">
          <a:extLst>
            <a:ext uri="{FF2B5EF4-FFF2-40B4-BE49-F238E27FC236}">
              <a16:creationId xmlns:a16="http://schemas.microsoft.com/office/drawing/2014/main" id="{00000000-0008-0000-0300-000072000000}"/>
            </a:ext>
          </a:extLst>
        </xdr:cNvPr>
        <xdr:cNvSpPr/>
      </xdr:nvSpPr>
      <xdr:spPr>
        <a:xfrm>
          <a:off x="4173391" y="2869906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６</a:t>
          </a:r>
        </a:p>
      </xdr:txBody>
    </xdr:sp>
    <xdr:clientData/>
  </xdr:oneCellAnchor>
  <xdr:oneCellAnchor>
    <xdr:from>
      <xdr:col>10</xdr:col>
      <xdr:colOff>665949</xdr:colOff>
      <xdr:row>124</xdr:row>
      <xdr:rowOff>202508</xdr:rowOff>
    </xdr:from>
    <xdr:ext cx="517077" cy="252483"/>
    <xdr:sp macro="" textlink="">
      <xdr:nvSpPr>
        <xdr:cNvPr id="116" name="正方形/長方形 115">
          <a:extLst>
            <a:ext uri="{FF2B5EF4-FFF2-40B4-BE49-F238E27FC236}">
              <a16:creationId xmlns:a16="http://schemas.microsoft.com/office/drawing/2014/main" id="{00000000-0008-0000-0300-000074000000}"/>
            </a:ext>
          </a:extLst>
        </xdr:cNvPr>
        <xdr:cNvSpPr/>
      </xdr:nvSpPr>
      <xdr:spPr>
        <a:xfrm>
          <a:off x="7165361" y="2868786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７</a:t>
          </a:r>
        </a:p>
      </xdr:txBody>
    </xdr:sp>
    <xdr:clientData/>
  </xdr:oneCellAnchor>
  <xdr:oneCellAnchor>
    <xdr:from>
      <xdr:col>6</xdr:col>
      <xdr:colOff>364686</xdr:colOff>
      <xdr:row>136</xdr:row>
      <xdr:rowOff>217714</xdr:rowOff>
    </xdr:from>
    <xdr:ext cx="517077" cy="252483"/>
    <xdr:sp macro="" textlink="">
      <xdr:nvSpPr>
        <xdr:cNvPr id="117" name="正方形/長方形 116">
          <a:extLst>
            <a:ext uri="{FF2B5EF4-FFF2-40B4-BE49-F238E27FC236}">
              <a16:creationId xmlns:a16="http://schemas.microsoft.com/office/drawing/2014/main" id="{00000000-0008-0000-0300-000075000000}"/>
            </a:ext>
          </a:extLst>
        </xdr:cNvPr>
        <xdr:cNvSpPr/>
      </xdr:nvSpPr>
      <xdr:spPr>
        <a:xfrm>
          <a:off x="4129862" y="31526949"/>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６</a:t>
          </a:r>
        </a:p>
      </xdr:txBody>
    </xdr:sp>
    <xdr:clientData/>
  </xdr:oneCellAnchor>
  <xdr:oneCellAnchor>
    <xdr:from>
      <xdr:col>6</xdr:col>
      <xdr:colOff>364685</xdr:colOff>
      <xdr:row>138</xdr:row>
      <xdr:rowOff>116860</xdr:rowOff>
    </xdr:from>
    <xdr:ext cx="517077" cy="252483"/>
    <xdr:sp macro="" textlink="">
      <xdr:nvSpPr>
        <xdr:cNvPr id="118" name="正方形/長方形 117">
          <a:extLst>
            <a:ext uri="{FF2B5EF4-FFF2-40B4-BE49-F238E27FC236}">
              <a16:creationId xmlns:a16="http://schemas.microsoft.com/office/drawing/2014/main" id="{00000000-0008-0000-0300-000076000000}"/>
            </a:ext>
          </a:extLst>
        </xdr:cNvPr>
        <xdr:cNvSpPr/>
      </xdr:nvSpPr>
      <xdr:spPr>
        <a:xfrm>
          <a:off x="4129861" y="3189674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８</a:t>
          </a:r>
        </a:p>
      </xdr:txBody>
    </xdr:sp>
    <xdr:clientData/>
  </xdr:oneCellAnchor>
  <xdr:oneCellAnchor>
    <xdr:from>
      <xdr:col>10</xdr:col>
      <xdr:colOff>566391</xdr:colOff>
      <xdr:row>138</xdr:row>
      <xdr:rowOff>83244</xdr:rowOff>
    </xdr:from>
    <xdr:ext cx="517077" cy="252483"/>
    <xdr:sp macro="" textlink="">
      <xdr:nvSpPr>
        <xdr:cNvPr id="119" name="正方形/長方形 118">
          <a:extLst>
            <a:ext uri="{FF2B5EF4-FFF2-40B4-BE49-F238E27FC236}">
              <a16:creationId xmlns:a16="http://schemas.microsoft.com/office/drawing/2014/main" id="{00000000-0008-0000-0300-000077000000}"/>
            </a:ext>
          </a:extLst>
        </xdr:cNvPr>
        <xdr:cNvSpPr/>
      </xdr:nvSpPr>
      <xdr:spPr>
        <a:xfrm>
          <a:off x="7065803" y="31863126"/>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a:t>
          </a:r>
          <a:r>
            <a:rPr lang="ja-JP" altLang="en-US" sz="1000" b="1" cap="none" spc="0">
              <a:ln w="22225">
                <a:noFill/>
                <a:prstDash val="solid"/>
              </a:ln>
              <a:solidFill>
                <a:schemeClr val="tx1"/>
              </a:solidFill>
              <a:effectLst/>
            </a:rPr>
            <a:t>９</a:t>
          </a:r>
        </a:p>
      </xdr:txBody>
    </xdr:sp>
    <xdr:clientData/>
  </xdr:oneCellAnchor>
  <xdr:oneCellAnchor>
    <xdr:from>
      <xdr:col>10</xdr:col>
      <xdr:colOff>504264</xdr:colOff>
      <xdr:row>181</xdr:row>
      <xdr:rowOff>33617</xdr:rowOff>
    </xdr:from>
    <xdr:ext cx="517077" cy="252483"/>
    <xdr:sp macro="" textlink="">
      <xdr:nvSpPr>
        <xdr:cNvPr id="120" name="正方形/長方形 119">
          <a:extLst>
            <a:ext uri="{FF2B5EF4-FFF2-40B4-BE49-F238E27FC236}">
              <a16:creationId xmlns:a16="http://schemas.microsoft.com/office/drawing/2014/main" id="{00000000-0008-0000-0300-000078000000}"/>
            </a:ext>
          </a:extLst>
        </xdr:cNvPr>
        <xdr:cNvSpPr/>
      </xdr:nvSpPr>
      <xdr:spPr>
        <a:xfrm>
          <a:off x="7003676" y="4179794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※10</a:t>
          </a:r>
          <a:endParaRPr lang="ja-JP" altLang="en-US" sz="1000" b="1" cap="none" spc="0">
            <a:ln w="22225">
              <a:noFill/>
              <a:prstDash val="solid"/>
            </a:ln>
            <a:solidFill>
              <a:schemeClr val="tx1"/>
            </a:solidFill>
            <a:effectLst/>
          </a:endParaRPr>
        </a:p>
      </xdr:txBody>
    </xdr:sp>
    <xdr:clientData/>
  </xdr:oneCellAnchor>
  <xdr:oneCellAnchor>
    <xdr:from>
      <xdr:col>6</xdr:col>
      <xdr:colOff>492950</xdr:colOff>
      <xdr:row>191</xdr:row>
      <xdr:rowOff>221719</xdr:rowOff>
    </xdr:from>
    <xdr:ext cx="517077" cy="252483"/>
    <xdr:sp macro="" textlink="">
      <xdr:nvSpPr>
        <xdr:cNvPr id="121" name="正方形/長方形 120">
          <a:extLst>
            <a:ext uri="{FF2B5EF4-FFF2-40B4-BE49-F238E27FC236}">
              <a16:creationId xmlns:a16="http://schemas.microsoft.com/office/drawing/2014/main" id="{00000000-0008-0000-0300-000079000000}"/>
            </a:ext>
          </a:extLst>
        </xdr:cNvPr>
        <xdr:cNvSpPr/>
      </xdr:nvSpPr>
      <xdr:spPr>
        <a:xfrm>
          <a:off x="4258126" y="44137572"/>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※11</a:t>
          </a:r>
          <a:endParaRPr lang="ja-JP" altLang="en-US" sz="1000" b="1" cap="none" spc="0">
            <a:ln w="22225">
              <a:noFill/>
              <a:prstDash val="solid"/>
            </a:ln>
            <a:solidFill>
              <a:schemeClr val="tx1"/>
            </a:solidFill>
            <a:effectLst/>
          </a:endParaRPr>
        </a:p>
      </xdr:txBody>
    </xdr:sp>
    <xdr:clientData/>
  </xdr:oneCellAnchor>
  <xdr:oneCellAnchor>
    <xdr:from>
      <xdr:col>6</xdr:col>
      <xdr:colOff>481744</xdr:colOff>
      <xdr:row>196</xdr:row>
      <xdr:rowOff>20012</xdr:rowOff>
    </xdr:from>
    <xdr:ext cx="517077" cy="252483"/>
    <xdr:sp macro="" textlink="">
      <xdr:nvSpPr>
        <xdr:cNvPr id="122" name="正方形/長方形 121">
          <a:extLst>
            <a:ext uri="{FF2B5EF4-FFF2-40B4-BE49-F238E27FC236}">
              <a16:creationId xmlns:a16="http://schemas.microsoft.com/office/drawing/2014/main" id="{00000000-0008-0000-0300-00007A000000}"/>
            </a:ext>
          </a:extLst>
        </xdr:cNvPr>
        <xdr:cNvSpPr/>
      </xdr:nvSpPr>
      <xdr:spPr>
        <a:xfrm>
          <a:off x="4246920" y="45112483"/>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※12</a:t>
          </a:r>
          <a:endParaRPr lang="ja-JP" altLang="en-US" sz="1000" b="1" cap="none" spc="0">
            <a:ln w="22225">
              <a:noFill/>
              <a:prstDash val="solid"/>
            </a:ln>
            <a:solidFill>
              <a:schemeClr val="tx1"/>
            </a:solidFill>
            <a:effectLst/>
          </a:endParaRPr>
        </a:p>
      </xdr:txBody>
    </xdr:sp>
    <xdr:clientData/>
  </xdr:oneCellAnchor>
  <xdr:oneCellAnchor>
    <xdr:from>
      <xdr:col>5</xdr:col>
      <xdr:colOff>414508</xdr:colOff>
      <xdr:row>198</xdr:row>
      <xdr:rowOff>199307</xdr:rowOff>
    </xdr:from>
    <xdr:ext cx="517077" cy="252483"/>
    <xdr:sp macro="" textlink="">
      <xdr:nvSpPr>
        <xdr:cNvPr id="123" name="正方形/長方形 122">
          <a:extLst>
            <a:ext uri="{FF2B5EF4-FFF2-40B4-BE49-F238E27FC236}">
              <a16:creationId xmlns:a16="http://schemas.microsoft.com/office/drawing/2014/main" id="{00000000-0008-0000-0300-00007B000000}"/>
            </a:ext>
          </a:extLst>
        </xdr:cNvPr>
        <xdr:cNvSpPr/>
      </xdr:nvSpPr>
      <xdr:spPr>
        <a:xfrm>
          <a:off x="3496126" y="45762425"/>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※13</a:t>
          </a:r>
          <a:endParaRPr lang="ja-JP" altLang="en-US" sz="1000" b="1" cap="none" spc="0">
            <a:ln w="22225">
              <a:noFill/>
              <a:prstDash val="solid"/>
            </a:ln>
            <a:solidFill>
              <a:schemeClr val="tx1"/>
            </a:solidFill>
            <a:effectLst/>
          </a:endParaRPr>
        </a:p>
      </xdr:txBody>
    </xdr:sp>
    <xdr:clientData/>
  </xdr:oneCellAnchor>
  <xdr:oneCellAnchor>
    <xdr:from>
      <xdr:col>5</xdr:col>
      <xdr:colOff>414508</xdr:colOff>
      <xdr:row>200</xdr:row>
      <xdr:rowOff>76042</xdr:rowOff>
    </xdr:from>
    <xdr:ext cx="517077" cy="252483"/>
    <xdr:sp macro="" textlink="">
      <xdr:nvSpPr>
        <xdr:cNvPr id="124" name="正方形/長方形 123">
          <a:extLst>
            <a:ext uri="{FF2B5EF4-FFF2-40B4-BE49-F238E27FC236}">
              <a16:creationId xmlns:a16="http://schemas.microsoft.com/office/drawing/2014/main" id="{00000000-0008-0000-0300-00007C000000}"/>
            </a:ext>
          </a:extLst>
        </xdr:cNvPr>
        <xdr:cNvSpPr/>
      </xdr:nvSpPr>
      <xdr:spPr>
        <a:xfrm>
          <a:off x="3496126" y="4610980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※14</a:t>
          </a:r>
          <a:endParaRPr lang="ja-JP" altLang="en-US" sz="1000" b="1" cap="none" spc="0">
            <a:ln w="22225">
              <a:noFill/>
              <a:prstDash val="solid"/>
            </a:ln>
            <a:solidFill>
              <a:schemeClr val="tx1"/>
            </a:solidFill>
            <a:effectLst/>
          </a:endParaRPr>
        </a:p>
      </xdr:txBody>
    </xdr:sp>
    <xdr:clientData/>
  </xdr:oneCellAnchor>
  <xdr:oneCellAnchor>
    <xdr:from>
      <xdr:col>3</xdr:col>
      <xdr:colOff>542685</xdr:colOff>
      <xdr:row>224</xdr:row>
      <xdr:rowOff>34419</xdr:rowOff>
    </xdr:from>
    <xdr:ext cx="517077" cy="252483"/>
    <xdr:sp macro="" textlink="">
      <xdr:nvSpPr>
        <xdr:cNvPr id="125" name="正方形/長方形 124">
          <a:extLst>
            <a:ext uri="{FF2B5EF4-FFF2-40B4-BE49-F238E27FC236}">
              <a16:creationId xmlns:a16="http://schemas.microsoft.com/office/drawing/2014/main" id="{00000000-0008-0000-0300-00007D000000}"/>
            </a:ext>
          </a:extLst>
        </xdr:cNvPr>
        <xdr:cNvSpPr/>
      </xdr:nvSpPr>
      <xdr:spPr>
        <a:xfrm>
          <a:off x="2257185" y="51816801"/>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※16</a:t>
          </a:r>
          <a:endParaRPr lang="ja-JP" altLang="en-US" sz="1000" b="1" cap="none" spc="0">
            <a:ln w="22225">
              <a:noFill/>
              <a:prstDash val="solid"/>
            </a:ln>
            <a:solidFill>
              <a:schemeClr val="tx1"/>
            </a:solidFill>
            <a:effectLst/>
          </a:endParaRPr>
        </a:p>
      </xdr:txBody>
    </xdr:sp>
    <xdr:clientData/>
  </xdr:oneCellAnchor>
  <xdr:oneCellAnchor>
    <xdr:from>
      <xdr:col>6</xdr:col>
      <xdr:colOff>632333</xdr:colOff>
      <xdr:row>224</xdr:row>
      <xdr:rowOff>23213</xdr:rowOff>
    </xdr:from>
    <xdr:ext cx="517077" cy="252483"/>
    <xdr:sp macro="" textlink="">
      <xdr:nvSpPr>
        <xdr:cNvPr id="126" name="正方形/長方形 125">
          <a:extLst>
            <a:ext uri="{FF2B5EF4-FFF2-40B4-BE49-F238E27FC236}">
              <a16:creationId xmlns:a16="http://schemas.microsoft.com/office/drawing/2014/main" id="{00000000-0008-0000-0300-00007E000000}"/>
            </a:ext>
          </a:extLst>
        </xdr:cNvPr>
        <xdr:cNvSpPr/>
      </xdr:nvSpPr>
      <xdr:spPr>
        <a:xfrm>
          <a:off x="4397509" y="51805595"/>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※17</a:t>
          </a:r>
          <a:endParaRPr lang="ja-JP" altLang="en-US" sz="1000" b="1" cap="none" spc="0">
            <a:ln w="22225">
              <a:noFill/>
              <a:prstDash val="solid"/>
            </a:ln>
            <a:solidFill>
              <a:schemeClr val="tx1"/>
            </a:solidFill>
            <a:effectLst/>
          </a:endParaRPr>
        </a:p>
      </xdr:txBody>
    </xdr:sp>
    <xdr:clientData/>
  </xdr:oneCellAnchor>
  <xdr:twoCellAnchor editAs="oneCell">
    <xdr:from>
      <xdr:col>1</xdr:col>
      <xdr:colOff>167288</xdr:colOff>
      <xdr:row>230</xdr:row>
      <xdr:rowOff>126468</xdr:rowOff>
    </xdr:from>
    <xdr:to>
      <xdr:col>4</xdr:col>
      <xdr:colOff>455366</xdr:colOff>
      <xdr:row>234</xdr:row>
      <xdr:rowOff>27214</xdr:rowOff>
    </xdr:to>
    <xdr:pic>
      <xdr:nvPicPr>
        <xdr:cNvPr id="127" name="図 126">
          <a:extLst>
            <a:ext uri="{FF2B5EF4-FFF2-40B4-BE49-F238E27FC236}">
              <a16:creationId xmlns:a16="http://schemas.microsoft.com/office/drawing/2014/main" id="{00000000-0008-0000-0300-00007F000000}"/>
            </a:ext>
          </a:extLst>
        </xdr:cNvPr>
        <xdr:cNvPicPr>
          <a:picLocks noChangeAspect="1"/>
        </xdr:cNvPicPr>
      </xdr:nvPicPr>
      <xdr:blipFill>
        <a:blip xmlns:r="http://schemas.openxmlformats.org/officeDocument/2006/relationships" r:embed="rId18"/>
        <a:stretch>
          <a:fillRect/>
        </a:stretch>
      </xdr:blipFill>
      <xdr:spPr>
        <a:xfrm>
          <a:off x="521074" y="55303432"/>
          <a:ext cx="2329149" cy="880460"/>
        </a:xfrm>
        <a:prstGeom prst="rect">
          <a:avLst/>
        </a:prstGeom>
        <a:ln>
          <a:solidFill>
            <a:schemeClr val="tx1"/>
          </a:solidFill>
        </a:ln>
        <a:effectLst>
          <a:outerShdw blurRad="50800" dist="38100" dir="2700000" algn="tl" rotWithShape="0">
            <a:prstClr val="black">
              <a:alpha val="40000"/>
            </a:prstClr>
          </a:outerShdw>
        </a:effectLst>
      </xdr:spPr>
    </xdr:pic>
    <xdr:clientData/>
  </xdr:twoCellAnchor>
  <xdr:oneCellAnchor>
    <xdr:from>
      <xdr:col>10</xdr:col>
      <xdr:colOff>553891</xdr:colOff>
      <xdr:row>227</xdr:row>
      <xdr:rowOff>800</xdr:rowOff>
    </xdr:from>
    <xdr:ext cx="517077" cy="252483"/>
    <xdr:sp macro="" textlink="">
      <xdr:nvSpPr>
        <xdr:cNvPr id="130" name="正方形/長方形 129">
          <a:extLst>
            <a:ext uri="{FF2B5EF4-FFF2-40B4-BE49-F238E27FC236}">
              <a16:creationId xmlns:a16="http://schemas.microsoft.com/office/drawing/2014/main" id="{00000000-0008-0000-0300-000082000000}"/>
            </a:ext>
          </a:extLst>
        </xdr:cNvPr>
        <xdr:cNvSpPr/>
      </xdr:nvSpPr>
      <xdr:spPr>
        <a:xfrm>
          <a:off x="7053303" y="52489153"/>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※18</a:t>
          </a:r>
          <a:endParaRPr lang="ja-JP" altLang="en-US" sz="1000" b="1" cap="none" spc="0">
            <a:ln w="22225">
              <a:noFill/>
              <a:prstDash val="solid"/>
            </a:ln>
            <a:solidFill>
              <a:schemeClr val="tx1"/>
            </a:solidFill>
            <a:effectLst/>
          </a:endParaRPr>
        </a:p>
      </xdr:txBody>
    </xdr:sp>
    <xdr:clientData/>
  </xdr:oneCellAnchor>
  <xdr:oneCellAnchor>
    <xdr:from>
      <xdr:col>11</xdr:col>
      <xdr:colOff>353786</xdr:colOff>
      <xdr:row>247</xdr:row>
      <xdr:rowOff>27215</xdr:rowOff>
    </xdr:from>
    <xdr:ext cx="517077" cy="252483"/>
    <xdr:sp macro="" textlink="">
      <xdr:nvSpPr>
        <xdr:cNvPr id="134" name="正方形/長方形 133">
          <a:extLst>
            <a:ext uri="{FF2B5EF4-FFF2-40B4-BE49-F238E27FC236}">
              <a16:creationId xmlns:a16="http://schemas.microsoft.com/office/drawing/2014/main" id="{00000000-0008-0000-0300-000086000000}"/>
            </a:ext>
          </a:extLst>
        </xdr:cNvPr>
        <xdr:cNvSpPr/>
      </xdr:nvSpPr>
      <xdr:spPr>
        <a:xfrm>
          <a:off x="7511143" y="59068608"/>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※19</a:t>
          </a:r>
          <a:endParaRPr lang="ja-JP" altLang="en-US" sz="1000" b="1" cap="none" spc="0">
            <a:ln w="22225">
              <a:noFill/>
              <a:prstDash val="solid"/>
            </a:ln>
            <a:solidFill>
              <a:schemeClr val="tx1"/>
            </a:solidFill>
            <a:effectLst/>
          </a:endParaRPr>
        </a:p>
      </xdr:txBody>
    </xdr:sp>
    <xdr:clientData/>
  </xdr:oneCellAnchor>
  <xdr:oneCellAnchor>
    <xdr:from>
      <xdr:col>11</xdr:col>
      <xdr:colOff>299357</xdr:colOff>
      <xdr:row>273</xdr:row>
      <xdr:rowOff>190500</xdr:rowOff>
    </xdr:from>
    <xdr:ext cx="517077" cy="252483"/>
    <xdr:sp macro="" textlink="">
      <xdr:nvSpPr>
        <xdr:cNvPr id="135" name="正方形/長方形 134">
          <a:extLst>
            <a:ext uri="{FF2B5EF4-FFF2-40B4-BE49-F238E27FC236}">
              <a16:creationId xmlns:a16="http://schemas.microsoft.com/office/drawing/2014/main" id="{00000000-0008-0000-0300-000087000000}"/>
            </a:ext>
          </a:extLst>
        </xdr:cNvPr>
        <xdr:cNvSpPr/>
      </xdr:nvSpPr>
      <xdr:spPr>
        <a:xfrm>
          <a:off x="7456714" y="66824679"/>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※20</a:t>
          </a:r>
          <a:endParaRPr lang="ja-JP" altLang="en-US" sz="1000" b="1" cap="none" spc="0">
            <a:ln w="22225">
              <a:noFill/>
              <a:prstDash val="solid"/>
            </a:ln>
            <a:solidFill>
              <a:schemeClr val="tx1"/>
            </a:solidFill>
            <a:effectLst/>
          </a:endParaRPr>
        </a:p>
      </xdr:txBody>
    </xdr:sp>
    <xdr:clientData/>
  </xdr:oneCellAnchor>
  <xdr:twoCellAnchor>
    <xdr:from>
      <xdr:col>11</xdr:col>
      <xdr:colOff>484032</xdr:colOff>
      <xdr:row>11</xdr:row>
      <xdr:rowOff>227094</xdr:rowOff>
    </xdr:from>
    <xdr:to>
      <xdr:col>14</xdr:col>
      <xdr:colOff>136071</xdr:colOff>
      <xdr:row>12</xdr:row>
      <xdr:rowOff>95250</xdr:rowOff>
    </xdr:to>
    <xdr:cxnSp macro="">
      <xdr:nvCxnSpPr>
        <xdr:cNvPr id="3" name="直線コネクタ 2">
          <a:extLst>
            <a:ext uri="{FF2B5EF4-FFF2-40B4-BE49-F238E27FC236}">
              <a16:creationId xmlns:a16="http://schemas.microsoft.com/office/drawing/2014/main" id="{00000000-0008-0000-0300-000003000000}"/>
            </a:ext>
          </a:extLst>
        </xdr:cNvPr>
        <xdr:cNvCxnSpPr>
          <a:stCxn id="108" idx="3"/>
        </xdr:cNvCxnSpPr>
      </xdr:nvCxnSpPr>
      <xdr:spPr>
        <a:xfrm>
          <a:off x="7641389" y="2921308"/>
          <a:ext cx="1039968" cy="113085"/>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484032</xdr:colOff>
      <xdr:row>20</xdr:row>
      <xdr:rowOff>122465</xdr:rowOff>
    </xdr:from>
    <xdr:to>
      <xdr:col>14</xdr:col>
      <xdr:colOff>68035</xdr:colOff>
      <xdr:row>21</xdr:row>
      <xdr:rowOff>60606</xdr:rowOff>
    </xdr:to>
    <xdr:cxnSp macro="">
      <xdr:nvCxnSpPr>
        <xdr:cNvPr id="71" name="直線コネクタ 70">
          <a:extLst>
            <a:ext uri="{FF2B5EF4-FFF2-40B4-BE49-F238E27FC236}">
              <a16:creationId xmlns:a16="http://schemas.microsoft.com/office/drawing/2014/main" id="{00000000-0008-0000-0300-000047000000}"/>
            </a:ext>
          </a:extLst>
        </xdr:cNvPr>
        <xdr:cNvCxnSpPr>
          <a:stCxn id="110" idx="3"/>
        </xdr:cNvCxnSpPr>
      </xdr:nvCxnSpPr>
      <xdr:spPr>
        <a:xfrm flipV="1">
          <a:off x="7641389" y="5021036"/>
          <a:ext cx="971932" cy="18307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475455</xdr:colOff>
      <xdr:row>12</xdr:row>
      <xdr:rowOff>95250</xdr:rowOff>
    </xdr:from>
    <xdr:to>
      <xdr:col>14</xdr:col>
      <xdr:colOff>136071</xdr:colOff>
      <xdr:row>16</xdr:row>
      <xdr:rowOff>94225</xdr:rowOff>
    </xdr:to>
    <xdr:cxnSp macro="">
      <xdr:nvCxnSpPr>
        <xdr:cNvPr id="72" name="直線コネクタ 71">
          <a:extLst>
            <a:ext uri="{FF2B5EF4-FFF2-40B4-BE49-F238E27FC236}">
              <a16:creationId xmlns:a16="http://schemas.microsoft.com/office/drawing/2014/main" id="{00000000-0008-0000-0300-000048000000}"/>
            </a:ext>
          </a:extLst>
        </xdr:cNvPr>
        <xdr:cNvCxnSpPr>
          <a:stCxn id="109" idx="3"/>
        </xdr:cNvCxnSpPr>
      </xdr:nvCxnSpPr>
      <xdr:spPr>
        <a:xfrm flipV="1">
          <a:off x="7632812" y="3034393"/>
          <a:ext cx="1048545" cy="97868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278551</xdr:colOff>
      <xdr:row>38</xdr:row>
      <xdr:rowOff>122465</xdr:rowOff>
    </xdr:from>
    <xdr:to>
      <xdr:col>14</xdr:col>
      <xdr:colOff>136071</xdr:colOff>
      <xdr:row>40</xdr:row>
      <xdr:rowOff>109434</xdr:rowOff>
    </xdr:to>
    <xdr:cxnSp macro="">
      <xdr:nvCxnSpPr>
        <xdr:cNvPr id="77" name="直線コネクタ 76">
          <a:extLst>
            <a:ext uri="{FF2B5EF4-FFF2-40B4-BE49-F238E27FC236}">
              <a16:creationId xmlns:a16="http://schemas.microsoft.com/office/drawing/2014/main" id="{00000000-0008-0000-0300-00004D000000}"/>
            </a:ext>
          </a:extLst>
        </xdr:cNvPr>
        <xdr:cNvCxnSpPr>
          <a:stCxn id="111" idx="3"/>
        </xdr:cNvCxnSpPr>
      </xdr:nvCxnSpPr>
      <xdr:spPr>
        <a:xfrm flipV="1">
          <a:off x="7435908" y="9225644"/>
          <a:ext cx="1245449" cy="476826"/>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267346</xdr:colOff>
      <xdr:row>79</xdr:row>
      <xdr:rowOff>95250</xdr:rowOff>
    </xdr:from>
    <xdr:to>
      <xdr:col>14</xdr:col>
      <xdr:colOff>108857</xdr:colOff>
      <xdr:row>80</xdr:row>
      <xdr:rowOff>64609</xdr:rowOff>
    </xdr:to>
    <xdr:cxnSp macro="">
      <xdr:nvCxnSpPr>
        <xdr:cNvPr id="81" name="直線コネクタ 80">
          <a:extLst>
            <a:ext uri="{FF2B5EF4-FFF2-40B4-BE49-F238E27FC236}">
              <a16:creationId xmlns:a16="http://schemas.microsoft.com/office/drawing/2014/main" id="{00000000-0008-0000-0300-000051000000}"/>
            </a:ext>
          </a:extLst>
        </xdr:cNvPr>
        <xdr:cNvCxnSpPr>
          <a:stCxn id="112" idx="3"/>
        </xdr:cNvCxnSpPr>
      </xdr:nvCxnSpPr>
      <xdr:spPr>
        <a:xfrm flipV="1">
          <a:off x="8105060" y="18859500"/>
          <a:ext cx="549083" cy="214288"/>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285750</xdr:colOff>
      <xdr:row>104</xdr:row>
      <xdr:rowOff>122465</xdr:rowOff>
    </xdr:from>
    <xdr:to>
      <xdr:col>14</xdr:col>
      <xdr:colOff>95250</xdr:colOff>
      <xdr:row>111</xdr:row>
      <xdr:rowOff>27214</xdr:rowOff>
    </xdr:to>
    <xdr:cxnSp macro="">
      <xdr:nvCxnSpPr>
        <xdr:cNvPr id="82" name="直線コネクタ 81">
          <a:extLst>
            <a:ext uri="{FF2B5EF4-FFF2-40B4-BE49-F238E27FC236}">
              <a16:creationId xmlns:a16="http://schemas.microsoft.com/office/drawing/2014/main" id="{00000000-0008-0000-0300-000052000000}"/>
            </a:ext>
          </a:extLst>
        </xdr:cNvPr>
        <xdr:cNvCxnSpPr/>
      </xdr:nvCxnSpPr>
      <xdr:spPr>
        <a:xfrm flipV="1">
          <a:off x="4721679" y="24805822"/>
          <a:ext cx="3918857" cy="161924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244934</xdr:colOff>
      <xdr:row>123</xdr:row>
      <xdr:rowOff>122464</xdr:rowOff>
    </xdr:from>
    <xdr:to>
      <xdr:col>14</xdr:col>
      <xdr:colOff>108857</xdr:colOff>
      <xdr:row>125</xdr:row>
      <xdr:rowOff>95028</xdr:rowOff>
    </xdr:to>
    <xdr:cxnSp macro="">
      <xdr:nvCxnSpPr>
        <xdr:cNvPr id="83" name="直線コネクタ 82">
          <a:extLst>
            <a:ext uri="{FF2B5EF4-FFF2-40B4-BE49-F238E27FC236}">
              <a16:creationId xmlns:a16="http://schemas.microsoft.com/office/drawing/2014/main" id="{00000000-0008-0000-0300-000053000000}"/>
            </a:ext>
          </a:extLst>
        </xdr:cNvPr>
        <xdr:cNvCxnSpPr>
          <a:stCxn id="114" idx="3"/>
        </xdr:cNvCxnSpPr>
      </xdr:nvCxnSpPr>
      <xdr:spPr>
        <a:xfrm flipV="1">
          <a:off x="4680863" y="29459464"/>
          <a:ext cx="3973280" cy="462421"/>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502669</xdr:colOff>
      <xdr:row>125</xdr:row>
      <xdr:rowOff>83822</xdr:rowOff>
    </xdr:from>
    <xdr:to>
      <xdr:col>14</xdr:col>
      <xdr:colOff>81643</xdr:colOff>
      <xdr:row>128</xdr:row>
      <xdr:rowOff>95250</xdr:rowOff>
    </xdr:to>
    <xdr:cxnSp macro="">
      <xdr:nvCxnSpPr>
        <xdr:cNvPr id="84" name="直線コネクタ 83">
          <a:extLst>
            <a:ext uri="{FF2B5EF4-FFF2-40B4-BE49-F238E27FC236}">
              <a16:creationId xmlns:a16="http://schemas.microsoft.com/office/drawing/2014/main" id="{00000000-0008-0000-0300-000054000000}"/>
            </a:ext>
          </a:extLst>
        </xdr:cNvPr>
        <xdr:cNvCxnSpPr>
          <a:stCxn id="116" idx="3"/>
        </xdr:cNvCxnSpPr>
      </xdr:nvCxnSpPr>
      <xdr:spPr>
        <a:xfrm>
          <a:off x="7660026" y="29910679"/>
          <a:ext cx="966903" cy="746214"/>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201405</xdr:colOff>
      <xdr:row>135</xdr:row>
      <xdr:rowOff>108857</xdr:rowOff>
    </xdr:from>
    <xdr:to>
      <xdr:col>14</xdr:col>
      <xdr:colOff>122464</xdr:colOff>
      <xdr:row>137</xdr:row>
      <xdr:rowOff>99027</xdr:rowOff>
    </xdr:to>
    <xdr:cxnSp macro="">
      <xdr:nvCxnSpPr>
        <xdr:cNvPr id="85" name="直線コネクタ 84">
          <a:extLst>
            <a:ext uri="{FF2B5EF4-FFF2-40B4-BE49-F238E27FC236}">
              <a16:creationId xmlns:a16="http://schemas.microsoft.com/office/drawing/2014/main" id="{00000000-0008-0000-0300-000055000000}"/>
            </a:ext>
          </a:extLst>
        </xdr:cNvPr>
        <xdr:cNvCxnSpPr>
          <a:stCxn id="117" idx="3"/>
        </xdr:cNvCxnSpPr>
      </xdr:nvCxnSpPr>
      <xdr:spPr>
        <a:xfrm flipV="1">
          <a:off x="4637334" y="32385000"/>
          <a:ext cx="4030416" cy="48002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201404</xdr:colOff>
      <xdr:row>138</xdr:row>
      <xdr:rowOff>243102</xdr:rowOff>
    </xdr:from>
    <xdr:to>
      <xdr:col>14</xdr:col>
      <xdr:colOff>95250</xdr:colOff>
      <xdr:row>139</xdr:row>
      <xdr:rowOff>108857</xdr:rowOff>
    </xdr:to>
    <xdr:cxnSp macro="">
      <xdr:nvCxnSpPr>
        <xdr:cNvPr id="88" name="直線コネクタ 87">
          <a:extLst>
            <a:ext uri="{FF2B5EF4-FFF2-40B4-BE49-F238E27FC236}">
              <a16:creationId xmlns:a16="http://schemas.microsoft.com/office/drawing/2014/main" id="{00000000-0008-0000-0300-000058000000}"/>
            </a:ext>
          </a:extLst>
        </xdr:cNvPr>
        <xdr:cNvCxnSpPr>
          <a:stCxn id="118" idx="3"/>
        </xdr:cNvCxnSpPr>
      </xdr:nvCxnSpPr>
      <xdr:spPr>
        <a:xfrm>
          <a:off x="4637333" y="33254031"/>
          <a:ext cx="4003203" cy="110683"/>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403111</xdr:colOff>
      <xdr:row>138</xdr:row>
      <xdr:rowOff>209486</xdr:rowOff>
    </xdr:from>
    <xdr:to>
      <xdr:col>14</xdr:col>
      <xdr:colOff>54428</xdr:colOff>
      <xdr:row>143</xdr:row>
      <xdr:rowOff>81643</xdr:rowOff>
    </xdr:to>
    <xdr:cxnSp macro="">
      <xdr:nvCxnSpPr>
        <xdr:cNvPr id="89" name="直線コネクタ 88">
          <a:extLst>
            <a:ext uri="{FF2B5EF4-FFF2-40B4-BE49-F238E27FC236}">
              <a16:creationId xmlns:a16="http://schemas.microsoft.com/office/drawing/2014/main" id="{00000000-0008-0000-0300-000059000000}"/>
            </a:ext>
          </a:extLst>
        </xdr:cNvPr>
        <xdr:cNvCxnSpPr>
          <a:stCxn id="119" idx="3"/>
        </xdr:cNvCxnSpPr>
      </xdr:nvCxnSpPr>
      <xdr:spPr>
        <a:xfrm>
          <a:off x="7560468" y="33220415"/>
          <a:ext cx="1039246" cy="109679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340984</xdr:colOff>
      <xdr:row>178</xdr:row>
      <xdr:rowOff>108858</xdr:rowOff>
    </xdr:from>
    <xdr:to>
      <xdr:col>14</xdr:col>
      <xdr:colOff>95250</xdr:colOff>
      <xdr:row>181</xdr:row>
      <xdr:rowOff>159859</xdr:rowOff>
    </xdr:to>
    <xdr:cxnSp macro="">
      <xdr:nvCxnSpPr>
        <xdr:cNvPr id="91" name="直線コネクタ 90">
          <a:extLst>
            <a:ext uri="{FF2B5EF4-FFF2-40B4-BE49-F238E27FC236}">
              <a16:creationId xmlns:a16="http://schemas.microsoft.com/office/drawing/2014/main" id="{00000000-0008-0000-0300-00005B000000}"/>
            </a:ext>
          </a:extLst>
        </xdr:cNvPr>
        <xdr:cNvCxnSpPr>
          <a:stCxn id="120" idx="3"/>
        </xdr:cNvCxnSpPr>
      </xdr:nvCxnSpPr>
      <xdr:spPr>
        <a:xfrm flipV="1">
          <a:off x="7498341" y="42712822"/>
          <a:ext cx="1142195" cy="78578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329669</xdr:colOff>
      <xdr:row>191</xdr:row>
      <xdr:rowOff>108858</xdr:rowOff>
    </xdr:from>
    <xdr:to>
      <xdr:col>14</xdr:col>
      <xdr:colOff>81643</xdr:colOff>
      <xdr:row>192</xdr:row>
      <xdr:rowOff>103033</xdr:rowOff>
    </xdr:to>
    <xdr:cxnSp macro="">
      <xdr:nvCxnSpPr>
        <xdr:cNvPr id="97" name="直線コネクタ 96">
          <a:extLst>
            <a:ext uri="{FF2B5EF4-FFF2-40B4-BE49-F238E27FC236}">
              <a16:creationId xmlns:a16="http://schemas.microsoft.com/office/drawing/2014/main" id="{00000000-0008-0000-0300-000061000000}"/>
            </a:ext>
          </a:extLst>
        </xdr:cNvPr>
        <xdr:cNvCxnSpPr>
          <a:stCxn id="121" idx="3"/>
        </xdr:cNvCxnSpPr>
      </xdr:nvCxnSpPr>
      <xdr:spPr>
        <a:xfrm flipV="1">
          <a:off x="4765598" y="45692787"/>
          <a:ext cx="3861331" cy="239103"/>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318463</xdr:colOff>
      <xdr:row>195</xdr:row>
      <xdr:rowOff>122465</xdr:rowOff>
    </xdr:from>
    <xdr:to>
      <xdr:col>14</xdr:col>
      <xdr:colOff>81644</xdr:colOff>
      <xdr:row>196</xdr:row>
      <xdr:rowOff>146254</xdr:rowOff>
    </xdr:to>
    <xdr:cxnSp macro="">
      <xdr:nvCxnSpPr>
        <xdr:cNvPr id="98" name="直線コネクタ 97">
          <a:extLst>
            <a:ext uri="{FF2B5EF4-FFF2-40B4-BE49-F238E27FC236}">
              <a16:creationId xmlns:a16="http://schemas.microsoft.com/office/drawing/2014/main" id="{00000000-0008-0000-0300-000062000000}"/>
            </a:ext>
          </a:extLst>
        </xdr:cNvPr>
        <xdr:cNvCxnSpPr>
          <a:stCxn id="122" idx="3"/>
        </xdr:cNvCxnSpPr>
      </xdr:nvCxnSpPr>
      <xdr:spPr>
        <a:xfrm flipV="1">
          <a:off x="4754392" y="46686108"/>
          <a:ext cx="3872538" cy="268717"/>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199</xdr:row>
      <xdr:rowOff>80621</xdr:rowOff>
    </xdr:from>
    <xdr:to>
      <xdr:col>14</xdr:col>
      <xdr:colOff>122464</xdr:colOff>
      <xdr:row>199</xdr:row>
      <xdr:rowOff>108857</xdr:rowOff>
    </xdr:to>
    <xdr:cxnSp macro="">
      <xdr:nvCxnSpPr>
        <xdr:cNvPr id="99" name="直線コネクタ 98">
          <a:extLst>
            <a:ext uri="{FF2B5EF4-FFF2-40B4-BE49-F238E27FC236}">
              <a16:creationId xmlns:a16="http://schemas.microsoft.com/office/drawing/2014/main" id="{00000000-0008-0000-0300-000063000000}"/>
            </a:ext>
          </a:extLst>
        </xdr:cNvPr>
        <xdr:cNvCxnSpPr>
          <a:stCxn id="123" idx="3"/>
        </xdr:cNvCxnSpPr>
      </xdr:nvCxnSpPr>
      <xdr:spPr>
        <a:xfrm>
          <a:off x="4006799" y="47623978"/>
          <a:ext cx="4660951" cy="28236"/>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251228</xdr:colOff>
      <xdr:row>200</xdr:row>
      <xdr:rowOff>202284</xdr:rowOff>
    </xdr:from>
    <xdr:to>
      <xdr:col>14</xdr:col>
      <xdr:colOff>122464</xdr:colOff>
      <xdr:row>203</xdr:row>
      <xdr:rowOff>81643</xdr:rowOff>
    </xdr:to>
    <xdr:cxnSp macro="">
      <xdr:nvCxnSpPr>
        <xdr:cNvPr id="100" name="直線コネクタ 99">
          <a:extLst>
            <a:ext uri="{FF2B5EF4-FFF2-40B4-BE49-F238E27FC236}">
              <a16:creationId xmlns:a16="http://schemas.microsoft.com/office/drawing/2014/main" id="{00000000-0008-0000-0300-000064000000}"/>
            </a:ext>
          </a:extLst>
        </xdr:cNvPr>
        <xdr:cNvCxnSpPr>
          <a:stCxn id="124" idx="3"/>
        </xdr:cNvCxnSpPr>
      </xdr:nvCxnSpPr>
      <xdr:spPr>
        <a:xfrm>
          <a:off x="4006799" y="47990570"/>
          <a:ext cx="4660951" cy="614144"/>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176893</xdr:colOff>
      <xdr:row>225</xdr:row>
      <xdr:rowOff>163286</xdr:rowOff>
    </xdr:from>
    <xdr:to>
      <xdr:col>1</xdr:col>
      <xdr:colOff>462643</xdr:colOff>
      <xdr:row>230</xdr:row>
      <xdr:rowOff>108857</xdr:rowOff>
    </xdr:to>
    <xdr:cxnSp macro="">
      <xdr:nvCxnSpPr>
        <xdr:cNvPr id="32" name="直線コネクタ 31">
          <a:extLst>
            <a:ext uri="{FF2B5EF4-FFF2-40B4-BE49-F238E27FC236}">
              <a16:creationId xmlns:a16="http://schemas.microsoft.com/office/drawing/2014/main" id="{00000000-0008-0000-0300-000020000000}"/>
            </a:ext>
          </a:extLst>
        </xdr:cNvPr>
        <xdr:cNvCxnSpPr/>
      </xdr:nvCxnSpPr>
      <xdr:spPr>
        <a:xfrm flipH="1">
          <a:off x="530679" y="54115607"/>
          <a:ext cx="285750" cy="1170214"/>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557893</xdr:colOff>
      <xdr:row>225</xdr:row>
      <xdr:rowOff>231322</xdr:rowOff>
    </xdr:from>
    <xdr:to>
      <xdr:col>4</xdr:col>
      <xdr:colOff>421822</xdr:colOff>
      <xdr:row>230</xdr:row>
      <xdr:rowOff>108857</xdr:rowOff>
    </xdr:to>
    <xdr:cxnSp macro="">
      <xdr:nvCxnSpPr>
        <xdr:cNvPr id="105" name="直線コネクタ 104">
          <a:extLst>
            <a:ext uri="{FF2B5EF4-FFF2-40B4-BE49-F238E27FC236}">
              <a16:creationId xmlns:a16="http://schemas.microsoft.com/office/drawing/2014/main" id="{00000000-0008-0000-0300-000069000000}"/>
            </a:ext>
          </a:extLst>
        </xdr:cNvPr>
        <xdr:cNvCxnSpPr/>
      </xdr:nvCxnSpPr>
      <xdr:spPr>
        <a:xfrm>
          <a:off x="2272393" y="54183643"/>
          <a:ext cx="544286" cy="1102178"/>
        </a:xfrm>
        <a:prstGeom prst="line">
          <a:avLst/>
        </a:prstGeom>
        <a:ln>
          <a:solidFill>
            <a:srgbClr val="FF000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379405</xdr:colOff>
      <xdr:row>220</xdr:row>
      <xdr:rowOff>122464</xdr:rowOff>
    </xdr:from>
    <xdr:to>
      <xdr:col>14</xdr:col>
      <xdr:colOff>95250</xdr:colOff>
      <xdr:row>224</xdr:row>
      <xdr:rowOff>160661</xdr:rowOff>
    </xdr:to>
    <xdr:cxnSp macro="">
      <xdr:nvCxnSpPr>
        <xdr:cNvPr id="131" name="直線コネクタ 130">
          <a:extLst>
            <a:ext uri="{FF2B5EF4-FFF2-40B4-BE49-F238E27FC236}">
              <a16:creationId xmlns:a16="http://schemas.microsoft.com/office/drawing/2014/main" id="{00000000-0008-0000-0300-000083000000}"/>
            </a:ext>
          </a:extLst>
        </xdr:cNvPr>
        <xdr:cNvCxnSpPr>
          <a:stCxn id="125" idx="3"/>
        </xdr:cNvCxnSpPr>
      </xdr:nvCxnSpPr>
      <xdr:spPr>
        <a:xfrm flipV="1">
          <a:off x="2774262" y="52605214"/>
          <a:ext cx="5866274" cy="1017911"/>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476250</xdr:colOff>
      <xdr:row>224</xdr:row>
      <xdr:rowOff>204107</xdr:rowOff>
    </xdr:from>
    <xdr:to>
      <xdr:col>14</xdr:col>
      <xdr:colOff>108857</xdr:colOff>
      <xdr:row>225</xdr:row>
      <xdr:rowOff>108858</xdr:rowOff>
    </xdr:to>
    <xdr:cxnSp macro="">
      <xdr:nvCxnSpPr>
        <xdr:cNvPr id="132" name="直線コネクタ 131">
          <a:extLst>
            <a:ext uri="{FF2B5EF4-FFF2-40B4-BE49-F238E27FC236}">
              <a16:creationId xmlns:a16="http://schemas.microsoft.com/office/drawing/2014/main" id="{00000000-0008-0000-0300-000084000000}"/>
            </a:ext>
          </a:extLst>
        </xdr:cNvPr>
        <xdr:cNvCxnSpPr/>
      </xdr:nvCxnSpPr>
      <xdr:spPr>
        <a:xfrm>
          <a:off x="4912179" y="53666571"/>
          <a:ext cx="3741964" cy="14968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390611</xdr:colOff>
      <xdr:row>227</xdr:row>
      <xdr:rowOff>127042</xdr:rowOff>
    </xdr:from>
    <xdr:to>
      <xdr:col>14</xdr:col>
      <xdr:colOff>81643</xdr:colOff>
      <xdr:row>229</xdr:row>
      <xdr:rowOff>108857</xdr:rowOff>
    </xdr:to>
    <xdr:cxnSp macro="">
      <xdr:nvCxnSpPr>
        <xdr:cNvPr id="136" name="直線コネクタ 135">
          <a:extLst>
            <a:ext uri="{FF2B5EF4-FFF2-40B4-BE49-F238E27FC236}">
              <a16:creationId xmlns:a16="http://schemas.microsoft.com/office/drawing/2014/main" id="{00000000-0008-0000-0300-000088000000}"/>
            </a:ext>
          </a:extLst>
        </xdr:cNvPr>
        <xdr:cNvCxnSpPr>
          <a:stCxn id="130" idx="3"/>
        </xdr:cNvCxnSpPr>
      </xdr:nvCxnSpPr>
      <xdr:spPr>
        <a:xfrm>
          <a:off x="7547968" y="54324292"/>
          <a:ext cx="1078961" cy="471672"/>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462642</xdr:colOff>
      <xdr:row>223</xdr:row>
      <xdr:rowOff>176893</xdr:rowOff>
    </xdr:from>
    <xdr:to>
      <xdr:col>3</xdr:col>
      <xdr:colOff>571499</xdr:colOff>
      <xdr:row>225</xdr:row>
      <xdr:rowOff>149679</xdr:rowOff>
    </xdr:to>
    <xdr:sp macro="" textlink="">
      <xdr:nvSpPr>
        <xdr:cNvPr id="44" name="正方形/長方形 43">
          <a:extLst>
            <a:ext uri="{FF2B5EF4-FFF2-40B4-BE49-F238E27FC236}">
              <a16:creationId xmlns:a16="http://schemas.microsoft.com/office/drawing/2014/main" id="{00000000-0008-0000-0300-00002C000000}"/>
            </a:ext>
          </a:extLst>
        </xdr:cNvPr>
        <xdr:cNvSpPr/>
      </xdr:nvSpPr>
      <xdr:spPr>
        <a:xfrm>
          <a:off x="816428" y="53639357"/>
          <a:ext cx="1469571" cy="462643"/>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176893</xdr:colOff>
      <xdr:row>230</xdr:row>
      <xdr:rowOff>122463</xdr:rowOff>
    </xdr:from>
    <xdr:to>
      <xdr:col>4</xdr:col>
      <xdr:colOff>449036</xdr:colOff>
      <xdr:row>234</xdr:row>
      <xdr:rowOff>54427</xdr:rowOff>
    </xdr:to>
    <xdr:sp macro="" textlink="">
      <xdr:nvSpPr>
        <xdr:cNvPr id="137" name="正方形/長方形 136">
          <a:extLst>
            <a:ext uri="{FF2B5EF4-FFF2-40B4-BE49-F238E27FC236}">
              <a16:creationId xmlns:a16="http://schemas.microsoft.com/office/drawing/2014/main" id="{00000000-0008-0000-0300-000089000000}"/>
            </a:ext>
          </a:extLst>
        </xdr:cNvPr>
        <xdr:cNvSpPr/>
      </xdr:nvSpPr>
      <xdr:spPr>
        <a:xfrm>
          <a:off x="530679" y="55299427"/>
          <a:ext cx="2313214" cy="911679"/>
        </a:xfrm>
        <a:prstGeom prst="rect">
          <a:avLst/>
        </a:prstGeom>
        <a:noFill/>
        <a:ln w="508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597912</xdr:colOff>
      <xdr:row>230</xdr:row>
      <xdr:rowOff>7203</xdr:rowOff>
    </xdr:from>
    <xdr:ext cx="517077" cy="252483"/>
    <xdr:sp macro="" textlink="">
      <xdr:nvSpPr>
        <xdr:cNvPr id="128" name="正方形/長方形 127">
          <a:extLst>
            <a:ext uri="{FF2B5EF4-FFF2-40B4-BE49-F238E27FC236}">
              <a16:creationId xmlns:a16="http://schemas.microsoft.com/office/drawing/2014/main" id="{00000000-0008-0000-0300-000080000000}"/>
            </a:ext>
          </a:extLst>
        </xdr:cNvPr>
        <xdr:cNvSpPr/>
      </xdr:nvSpPr>
      <xdr:spPr>
        <a:xfrm>
          <a:off x="1632055" y="55184167"/>
          <a:ext cx="517077" cy="252483"/>
        </a:xfrm>
        <a:prstGeom prst="rect">
          <a:avLst/>
        </a:prstGeom>
        <a:solidFill>
          <a:schemeClr val="accent6">
            <a:lumMod val="20000"/>
            <a:lumOff val="80000"/>
          </a:schemeClr>
        </a:solidFill>
        <a:ln>
          <a:solidFill>
            <a:schemeClr val="tx1"/>
          </a:solidFill>
        </a:ln>
      </xdr:spPr>
      <xdr:txBody>
        <a:bodyPr wrap="none" lIns="91440" tIns="45720" rIns="91440" bIns="45720">
          <a:noAutofit/>
        </a:bodyPr>
        <a:lstStyle/>
        <a:p>
          <a:pPr algn="ctr"/>
          <a:r>
            <a:rPr lang="en-US" altLang="ja-JP" sz="1000" b="1" cap="none" spc="0">
              <a:ln w="22225">
                <a:noFill/>
                <a:prstDash val="solid"/>
              </a:ln>
              <a:solidFill>
                <a:schemeClr val="tx1"/>
              </a:solidFill>
              <a:effectLst/>
            </a:rPr>
            <a:t>※15</a:t>
          </a:r>
          <a:endParaRPr lang="ja-JP" altLang="en-US" sz="1000" b="1" cap="none" spc="0">
            <a:ln w="22225">
              <a:noFill/>
              <a:prstDash val="solid"/>
            </a:ln>
            <a:solidFill>
              <a:schemeClr val="tx1"/>
            </a:solidFill>
            <a:effectLst/>
          </a:endParaRPr>
        </a:p>
      </xdr:txBody>
    </xdr:sp>
    <xdr:clientData/>
  </xdr:oneCellAnchor>
  <xdr:twoCellAnchor editAs="oneCell">
    <xdr:from>
      <xdr:col>14</xdr:col>
      <xdr:colOff>68036</xdr:colOff>
      <xdr:row>254</xdr:row>
      <xdr:rowOff>40823</xdr:rowOff>
    </xdr:from>
    <xdr:to>
      <xdr:col>17</xdr:col>
      <xdr:colOff>621847</xdr:colOff>
      <xdr:row>256</xdr:row>
      <xdr:rowOff>59873</xdr:rowOff>
    </xdr:to>
    <xdr:pic>
      <xdr:nvPicPr>
        <xdr:cNvPr id="138" name="図 137">
          <a:extLst>
            <a:ext uri="{FF2B5EF4-FFF2-40B4-BE49-F238E27FC236}">
              <a16:creationId xmlns:a16="http://schemas.microsoft.com/office/drawing/2014/main" id="{00000000-0008-0000-0300-00008A000000}"/>
            </a:ext>
          </a:extLst>
        </xdr:cNvPr>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8613322" y="62266287"/>
          <a:ext cx="2594882" cy="508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81643</xdr:colOff>
      <xdr:row>250</xdr:row>
      <xdr:rowOff>27214</xdr:rowOff>
    </xdr:from>
    <xdr:to>
      <xdr:col>17</xdr:col>
      <xdr:colOff>634093</xdr:colOff>
      <xdr:row>252</xdr:row>
      <xdr:rowOff>46264</xdr:rowOff>
    </xdr:to>
    <xdr:pic>
      <xdr:nvPicPr>
        <xdr:cNvPr id="139" name="図 138">
          <a:extLst>
            <a:ext uri="{FF2B5EF4-FFF2-40B4-BE49-F238E27FC236}">
              <a16:creationId xmlns:a16="http://schemas.microsoft.com/office/drawing/2014/main" id="{00000000-0008-0000-0300-00008B000000}"/>
            </a:ext>
          </a:extLst>
        </xdr:cNvPr>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8626929" y="61272964"/>
          <a:ext cx="2593521" cy="508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12</xdr:col>
      <xdr:colOff>190506</xdr:colOff>
      <xdr:row>245</xdr:row>
      <xdr:rowOff>122465</xdr:rowOff>
    </xdr:from>
    <xdr:to>
      <xdr:col>14</xdr:col>
      <xdr:colOff>122464</xdr:colOff>
      <xdr:row>247</xdr:row>
      <xdr:rowOff>153457</xdr:rowOff>
    </xdr:to>
    <xdr:cxnSp macro="">
      <xdr:nvCxnSpPr>
        <xdr:cNvPr id="140" name="直線コネクタ 139">
          <a:extLst>
            <a:ext uri="{FF2B5EF4-FFF2-40B4-BE49-F238E27FC236}">
              <a16:creationId xmlns:a16="http://schemas.microsoft.com/office/drawing/2014/main" id="{00000000-0008-0000-0300-00008C000000}"/>
            </a:ext>
          </a:extLst>
        </xdr:cNvPr>
        <xdr:cNvCxnSpPr>
          <a:stCxn id="134" idx="3"/>
        </xdr:cNvCxnSpPr>
      </xdr:nvCxnSpPr>
      <xdr:spPr>
        <a:xfrm flipV="1">
          <a:off x="8028220" y="58674001"/>
          <a:ext cx="639530" cy="520849"/>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136077</xdr:colOff>
      <xdr:row>274</xdr:row>
      <xdr:rowOff>71814</xdr:rowOff>
    </xdr:from>
    <xdr:to>
      <xdr:col>14</xdr:col>
      <xdr:colOff>163285</xdr:colOff>
      <xdr:row>274</xdr:row>
      <xdr:rowOff>122464</xdr:rowOff>
    </xdr:to>
    <xdr:cxnSp macro="">
      <xdr:nvCxnSpPr>
        <xdr:cNvPr id="141" name="直線コネクタ 140">
          <a:extLst>
            <a:ext uri="{FF2B5EF4-FFF2-40B4-BE49-F238E27FC236}">
              <a16:creationId xmlns:a16="http://schemas.microsoft.com/office/drawing/2014/main" id="{00000000-0008-0000-0300-00008D000000}"/>
            </a:ext>
          </a:extLst>
        </xdr:cNvPr>
        <xdr:cNvCxnSpPr>
          <a:stCxn id="135" idx="3"/>
        </xdr:cNvCxnSpPr>
      </xdr:nvCxnSpPr>
      <xdr:spPr>
        <a:xfrm>
          <a:off x="7973791" y="65726278"/>
          <a:ext cx="734780" cy="50650"/>
        </a:xfrm>
        <a:prstGeom prst="line">
          <a:avLst/>
        </a:prstGeom>
        <a:ln>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340179</xdr:colOff>
      <xdr:row>209</xdr:row>
      <xdr:rowOff>27214</xdr:rowOff>
    </xdr:from>
    <xdr:to>
      <xdr:col>17</xdr:col>
      <xdr:colOff>625929</xdr:colOff>
      <xdr:row>211</xdr:row>
      <xdr:rowOff>190500</xdr:rowOff>
    </xdr:to>
    <xdr:sp macro="" textlink="">
      <xdr:nvSpPr>
        <xdr:cNvPr id="142" name="正方形/長方形 141">
          <a:extLst>
            <a:ext uri="{FF2B5EF4-FFF2-40B4-BE49-F238E27FC236}">
              <a16:creationId xmlns:a16="http://schemas.microsoft.com/office/drawing/2014/main" id="{00000000-0008-0000-0300-00008E000000}"/>
            </a:ext>
          </a:extLst>
        </xdr:cNvPr>
        <xdr:cNvSpPr/>
      </xdr:nvSpPr>
      <xdr:spPr>
        <a:xfrm>
          <a:off x="8177893" y="50019857"/>
          <a:ext cx="3034393" cy="653143"/>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241</xdr:row>
      <xdr:rowOff>40822</xdr:rowOff>
    </xdr:from>
    <xdr:to>
      <xdr:col>17</xdr:col>
      <xdr:colOff>625929</xdr:colOff>
      <xdr:row>243</xdr:row>
      <xdr:rowOff>204107</xdr:rowOff>
    </xdr:to>
    <xdr:sp macro="" textlink="">
      <xdr:nvSpPr>
        <xdr:cNvPr id="101" name="正方形/長方形 100">
          <a:extLst>
            <a:ext uri="{FF2B5EF4-FFF2-40B4-BE49-F238E27FC236}">
              <a16:creationId xmlns:a16="http://schemas.microsoft.com/office/drawing/2014/main" id="{00000000-0008-0000-0300-000065000000}"/>
            </a:ext>
          </a:extLst>
        </xdr:cNvPr>
        <xdr:cNvSpPr/>
      </xdr:nvSpPr>
      <xdr:spPr>
        <a:xfrm>
          <a:off x="8177893" y="57612643"/>
          <a:ext cx="3034393" cy="653143"/>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twoCellAnchor>
    <xdr:from>
      <xdr:col>12</xdr:col>
      <xdr:colOff>340179</xdr:colOff>
      <xdr:row>241</xdr:row>
      <xdr:rowOff>27214</xdr:rowOff>
    </xdr:from>
    <xdr:to>
      <xdr:col>17</xdr:col>
      <xdr:colOff>625929</xdr:colOff>
      <xdr:row>243</xdr:row>
      <xdr:rowOff>190500</xdr:rowOff>
    </xdr:to>
    <xdr:sp macro="" textlink="">
      <xdr:nvSpPr>
        <xdr:cNvPr id="102" name="正方形/長方形 101">
          <a:extLst>
            <a:ext uri="{FF2B5EF4-FFF2-40B4-BE49-F238E27FC236}">
              <a16:creationId xmlns:a16="http://schemas.microsoft.com/office/drawing/2014/main" id="{00000000-0008-0000-0300-000066000000}"/>
            </a:ext>
          </a:extLst>
        </xdr:cNvPr>
        <xdr:cNvSpPr/>
      </xdr:nvSpPr>
      <xdr:spPr>
        <a:xfrm>
          <a:off x="8177893" y="50019857"/>
          <a:ext cx="3034393" cy="653143"/>
        </a:xfrm>
        <a:prstGeom prst="rect">
          <a:avLst/>
        </a:prstGeom>
        <a:solidFill>
          <a:srgbClr val="FFC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a:t>
          </a:r>
          <a:r>
            <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rPr>
            <a:t>※</a:t>
          </a:r>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未入力箇所がある場合は、</a:t>
          </a:r>
          <a:endParaRPr kumimoji="1" lang="en-US" altLang="ja-JP" sz="1500">
            <a:solidFill>
              <a:sysClr val="windowText" lastClr="000000"/>
            </a:solidFill>
            <a:latin typeface="HGP創英角ｺﾞｼｯｸUB" panose="020B0900000000000000" pitchFamily="50" charset="-128"/>
            <a:ea typeface="HGP創英角ｺﾞｼｯｸUB" panose="020B0900000000000000" pitchFamily="50" charset="-128"/>
          </a:endParaRPr>
        </a:p>
        <a:p>
          <a:pPr algn="l"/>
          <a:r>
            <a:rPr kumimoji="1" lang="ja-JP" altLang="en-US" sz="1500">
              <a:solidFill>
                <a:sysClr val="windowText" lastClr="000000"/>
              </a:solidFill>
              <a:latin typeface="HGP創英角ｺﾞｼｯｸUB" panose="020B0900000000000000" pitchFamily="50" charset="-128"/>
              <a:ea typeface="HGP創英角ｺﾞｼｯｸUB" panose="020B0900000000000000" pitchFamily="50" charset="-128"/>
            </a:rPr>
            <a:t>　　　　　　　　　　　作成されません。</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sheetPr>
  <dimension ref="A1:BR33"/>
  <sheetViews>
    <sheetView showGridLines="0" tabSelected="1" view="pageBreakPreview" zoomScaleNormal="160" zoomScaleSheetLayoutView="100" workbookViewId="0">
      <selection activeCell="F11" sqref="F11:O12"/>
    </sheetView>
  </sheetViews>
  <sheetFormatPr defaultColWidth="2.25" defaultRowHeight="13.5" customHeight="1"/>
  <cols>
    <col min="1" max="6" width="3.125" style="135" customWidth="1"/>
    <col min="7" max="14" width="3.125" style="3" customWidth="1"/>
    <col min="15" max="15" width="3.125" style="34" customWidth="1"/>
    <col min="16" max="22" width="3.125" style="135" customWidth="1"/>
    <col min="23" max="29" width="3.125" style="3" customWidth="1"/>
    <col min="30" max="36" width="3.125" style="36" customWidth="1"/>
    <col min="37" max="70" width="0" style="3" hidden="1" customWidth="1"/>
    <col min="71" max="16384" width="2.25" style="3"/>
  </cols>
  <sheetData>
    <row r="1" spans="1:40" ht="30" customHeight="1" thickBot="1">
      <c r="A1" s="324" t="s">
        <v>68</v>
      </c>
      <c r="B1" s="324"/>
      <c r="C1" s="324"/>
      <c r="D1" s="324"/>
      <c r="E1" s="324"/>
      <c r="F1" s="324"/>
      <c r="G1" s="324"/>
      <c r="H1" s="324"/>
      <c r="I1" s="324"/>
      <c r="J1" s="324"/>
      <c r="K1" s="324"/>
      <c r="L1" s="324"/>
      <c r="M1" s="324"/>
      <c r="N1" s="324"/>
      <c r="O1" s="324"/>
      <c r="P1" s="324"/>
      <c r="Q1" s="324"/>
      <c r="R1" s="324"/>
      <c r="S1" s="324"/>
      <c r="U1" s="334" t="s">
        <v>128</v>
      </c>
      <c r="V1" s="335"/>
      <c r="W1" s="335"/>
      <c r="X1" s="335"/>
      <c r="Y1" s="335"/>
      <c r="Z1" s="335"/>
      <c r="AA1" s="335"/>
      <c r="AB1" s="335"/>
      <c r="AC1" s="335"/>
      <c r="AD1" s="335"/>
      <c r="AE1" s="335"/>
      <c r="AF1" s="335"/>
      <c r="AG1" s="335"/>
      <c r="AH1" s="335"/>
      <c r="AI1" s="336"/>
    </row>
    <row r="2" spans="1:40" ht="24.95" customHeight="1">
      <c r="B2" s="325" t="s">
        <v>157</v>
      </c>
      <c r="C2" s="326"/>
      <c r="D2" s="326"/>
      <c r="E2" s="326"/>
      <c r="F2" s="326"/>
      <c r="G2" s="326"/>
      <c r="H2" s="326"/>
      <c r="I2" s="326"/>
      <c r="J2" s="326"/>
      <c r="K2" s="326"/>
      <c r="L2" s="326"/>
      <c r="M2" s="326"/>
      <c r="N2" s="326"/>
      <c r="O2" s="326"/>
      <c r="P2" s="326"/>
      <c r="Q2" s="326"/>
      <c r="R2" s="326"/>
      <c r="S2" s="136"/>
      <c r="U2" s="325" t="s">
        <v>130</v>
      </c>
      <c r="V2" s="326"/>
      <c r="W2" s="326"/>
      <c r="X2" s="326"/>
      <c r="Y2" s="326"/>
      <c r="Z2" s="326"/>
      <c r="AA2" s="326"/>
      <c r="AB2" s="326"/>
      <c r="AC2" s="326"/>
      <c r="AD2" s="326"/>
      <c r="AE2" s="326"/>
      <c r="AF2" s="326"/>
      <c r="AG2" s="326"/>
      <c r="AH2" s="326"/>
      <c r="AI2" s="326"/>
      <c r="AJ2" s="137"/>
    </row>
    <row r="3" spans="1:40" ht="24.95" customHeight="1">
      <c r="B3" s="326"/>
      <c r="C3" s="326"/>
      <c r="D3" s="326"/>
      <c r="E3" s="326"/>
      <c r="F3" s="326"/>
      <c r="G3" s="326"/>
      <c r="H3" s="326"/>
      <c r="I3" s="326"/>
      <c r="J3" s="326"/>
      <c r="K3" s="326"/>
      <c r="L3" s="326"/>
      <c r="M3" s="326"/>
      <c r="N3" s="326"/>
      <c r="O3" s="326"/>
      <c r="P3" s="326"/>
      <c r="Q3" s="326"/>
      <c r="R3" s="326"/>
      <c r="S3" s="136"/>
      <c r="U3" s="326"/>
      <c r="V3" s="326"/>
      <c r="W3" s="326"/>
      <c r="X3" s="326"/>
      <c r="Y3" s="326"/>
      <c r="Z3" s="326"/>
      <c r="AA3" s="326"/>
      <c r="AB3" s="326"/>
      <c r="AC3" s="326"/>
      <c r="AD3" s="326"/>
      <c r="AE3" s="326"/>
      <c r="AF3" s="326"/>
      <c r="AG3" s="326"/>
      <c r="AH3" s="326"/>
      <c r="AI3" s="326"/>
      <c r="AJ3" s="137"/>
    </row>
    <row r="4" spans="1:40" ht="6" customHeight="1" thickBot="1">
      <c r="A4" s="137"/>
      <c r="B4" s="137"/>
      <c r="C4" s="137"/>
      <c r="D4" s="137"/>
      <c r="E4" s="137"/>
      <c r="F4" s="137"/>
      <c r="G4" s="137"/>
      <c r="H4" s="137"/>
      <c r="I4" s="137"/>
      <c r="J4" s="137"/>
      <c r="K4" s="137"/>
      <c r="L4" s="137"/>
      <c r="M4" s="137"/>
      <c r="N4" s="137"/>
      <c r="O4" s="137"/>
      <c r="P4" s="137"/>
      <c r="Q4" s="137"/>
      <c r="R4" s="137"/>
      <c r="S4" s="136"/>
      <c r="U4" s="137"/>
      <c r="V4" s="137"/>
      <c r="W4" s="137"/>
      <c r="X4" s="137"/>
      <c r="Y4" s="137"/>
      <c r="Z4" s="137"/>
      <c r="AA4" s="137"/>
      <c r="AB4" s="137"/>
      <c r="AC4" s="137"/>
      <c r="AD4" s="137"/>
      <c r="AE4" s="137"/>
      <c r="AF4" s="137"/>
      <c r="AG4" s="137"/>
      <c r="AH4" s="137"/>
      <c r="AI4" s="137"/>
      <c r="AJ4" s="137"/>
    </row>
    <row r="5" spans="1:40" ht="14.85" customHeight="1">
      <c r="A5" s="327" t="s">
        <v>69</v>
      </c>
      <c r="B5" s="289"/>
      <c r="C5" s="289"/>
      <c r="D5" s="289"/>
      <c r="E5" s="290"/>
      <c r="F5" s="305"/>
      <c r="G5" s="306"/>
      <c r="H5" s="306"/>
      <c r="I5" s="306"/>
      <c r="J5" s="306"/>
      <c r="K5" s="306"/>
      <c r="L5" s="306"/>
      <c r="M5" s="306"/>
      <c r="N5" s="306"/>
      <c r="O5" s="307"/>
      <c r="P5" s="285" t="str">
        <f>IF(F5="","未入力","OK")</f>
        <v>未入力</v>
      </c>
      <c r="Q5" s="286"/>
      <c r="R5" s="205"/>
      <c r="S5" s="323">
        <f>IF(P5="OK",0,1)</f>
        <v>1</v>
      </c>
      <c r="U5" s="289" t="s">
        <v>70</v>
      </c>
      <c r="V5" s="289"/>
      <c r="W5" s="289"/>
      <c r="X5" s="289"/>
      <c r="Y5" s="290"/>
      <c r="Z5" s="328" t="s">
        <v>71</v>
      </c>
      <c r="AA5" s="329"/>
      <c r="AB5" s="329"/>
      <c r="AC5" s="329"/>
      <c r="AD5" s="329"/>
      <c r="AE5" s="330"/>
      <c r="AF5" s="285" t="str">
        <f>IF(Z5="","未入力","OK")</f>
        <v>OK</v>
      </c>
      <c r="AG5" s="286"/>
      <c r="AH5" s="209"/>
      <c r="AI5" s="209"/>
      <c r="AJ5" s="287">
        <f>IF(AF5="OK",0,1)</f>
        <v>0</v>
      </c>
      <c r="AL5" s="3" t="s">
        <v>71</v>
      </c>
      <c r="AN5" s="3" t="s">
        <v>12</v>
      </c>
    </row>
    <row r="6" spans="1:40" ht="14.85" customHeight="1" thickBot="1">
      <c r="A6" s="289"/>
      <c r="B6" s="289"/>
      <c r="C6" s="289"/>
      <c r="D6" s="289"/>
      <c r="E6" s="290"/>
      <c r="F6" s="308"/>
      <c r="G6" s="309"/>
      <c r="H6" s="309"/>
      <c r="I6" s="309"/>
      <c r="J6" s="309"/>
      <c r="K6" s="309"/>
      <c r="L6" s="309"/>
      <c r="M6" s="309"/>
      <c r="N6" s="309"/>
      <c r="O6" s="310"/>
      <c r="P6" s="285"/>
      <c r="Q6" s="286"/>
      <c r="R6" s="205"/>
      <c r="S6" s="323"/>
      <c r="U6" s="289"/>
      <c r="V6" s="289"/>
      <c r="W6" s="289"/>
      <c r="X6" s="289"/>
      <c r="Y6" s="290"/>
      <c r="Z6" s="331"/>
      <c r="AA6" s="332"/>
      <c r="AB6" s="332"/>
      <c r="AC6" s="332"/>
      <c r="AD6" s="332"/>
      <c r="AE6" s="333"/>
      <c r="AF6" s="285"/>
      <c r="AG6" s="286"/>
      <c r="AH6" s="209"/>
      <c r="AI6" s="209"/>
      <c r="AJ6" s="287"/>
      <c r="AL6" s="3" t="s">
        <v>72</v>
      </c>
      <c r="AN6" s="3" t="s">
        <v>73</v>
      </c>
    </row>
    <row r="7" spans="1:40" ht="14.85" customHeight="1">
      <c r="A7" s="289" t="s">
        <v>74</v>
      </c>
      <c r="B7" s="289"/>
      <c r="C7" s="289"/>
      <c r="D7" s="289"/>
      <c r="E7" s="290"/>
      <c r="F7" s="311" t="s">
        <v>232</v>
      </c>
      <c r="G7" s="312"/>
      <c r="H7" s="312"/>
      <c r="I7" s="312"/>
      <c r="J7" s="312"/>
      <c r="K7" s="312"/>
      <c r="L7" s="312"/>
      <c r="M7" s="312"/>
      <c r="N7" s="312"/>
      <c r="O7" s="313"/>
      <c r="P7" s="285" t="str">
        <f>IF(F7="","未入力","OK")</f>
        <v>OK</v>
      </c>
      <c r="Q7" s="286"/>
      <c r="R7" s="205"/>
      <c r="S7" s="323">
        <f>IF(P7="OK",0,1)</f>
        <v>0</v>
      </c>
      <c r="U7" s="302" t="s">
        <v>75</v>
      </c>
      <c r="V7" s="302"/>
      <c r="W7" s="302"/>
      <c r="X7" s="302"/>
      <c r="Y7" s="290"/>
      <c r="Z7" s="305"/>
      <c r="AA7" s="292"/>
      <c r="AB7" s="292"/>
      <c r="AC7" s="292"/>
      <c r="AD7" s="292"/>
      <c r="AE7" s="293"/>
      <c r="AF7" s="285" t="str">
        <f>IF(Z5="辞退（短縮卒業・修了）","OK",IF(Z7="","未入力","OK"))</f>
        <v>未入力</v>
      </c>
      <c r="AG7" s="286"/>
      <c r="AH7" s="209"/>
      <c r="AI7" s="209"/>
      <c r="AJ7" s="287">
        <f>IF(AF7="OK",0,1)</f>
        <v>1</v>
      </c>
      <c r="AN7" s="3" t="s">
        <v>45</v>
      </c>
    </row>
    <row r="8" spans="1:40" ht="14.85" customHeight="1" thickBot="1">
      <c r="A8" s="289"/>
      <c r="B8" s="289"/>
      <c r="C8" s="289"/>
      <c r="D8" s="289"/>
      <c r="E8" s="290"/>
      <c r="F8" s="314"/>
      <c r="G8" s="315"/>
      <c r="H8" s="315"/>
      <c r="I8" s="315"/>
      <c r="J8" s="315"/>
      <c r="K8" s="315"/>
      <c r="L8" s="315"/>
      <c r="M8" s="315"/>
      <c r="N8" s="315"/>
      <c r="O8" s="316"/>
      <c r="P8" s="285"/>
      <c r="Q8" s="286"/>
      <c r="R8" s="205"/>
      <c r="S8" s="287"/>
      <c r="T8" s="139"/>
      <c r="U8" s="302"/>
      <c r="V8" s="302"/>
      <c r="W8" s="302"/>
      <c r="X8" s="302"/>
      <c r="Y8" s="290"/>
      <c r="Z8" s="294"/>
      <c r="AA8" s="295"/>
      <c r="AB8" s="295"/>
      <c r="AC8" s="295"/>
      <c r="AD8" s="295"/>
      <c r="AE8" s="296"/>
      <c r="AF8" s="285"/>
      <c r="AG8" s="286"/>
      <c r="AH8" s="209"/>
      <c r="AI8" s="209"/>
      <c r="AJ8" s="287"/>
      <c r="AN8" s="3" t="s">
        <v>15</v>
      </c>
    </row>
    <row r="9" spans="1:40" ht="14.85" customHeight="1">
      <c r="A9" s="289" t="s">
        <v>76</v>
      </c>
      <c r="B9" s="289"/>
      <c r="C9" s="289"/>
      <c r="D9" s="289"/>
      <c r="E9" s="290"/>
      <c r="F9" s="311"/>
      <c r="G9" s="312"/>
      <c r="H9" s="312"/>
      <c r="I9" s="312"/>
      <c r="J9" s="312"/>
      <c r="K9" s="312"/>
      <c r="L9" s="312"/>
      <c r="M9" s="312"/>
      <c r="N9" s="312"/>
      <c r="O9" s="313"/>
      <c r="P9" s="285" t="str">
        <f>IF(F9="","未入力","OK")</f>
        <v>未入力</v>
      </c>
      <c r="Q9" s="286"/>
      <c r="R9" s="205"/>
      <c r="S9" s="287">
        <f>IF(P9="OK",0,1)</f>
        <v>1</v>
      </c>
      <c r="T9" s="139"/>
      <c r="AF9" s="210"/>
      <c r="AG9" s="210"/>
      <c r="AH9" s="210"/>
      <c r="AI9" s="210"/>
      <c r="AJ9" s="210"/>
    </row>
    <row r="10" spans="1:40" ht="14.85" customHeight="1" thickBot="1">
      <c r="A10" s="289"/>
      <c r="B10" s="289"/>
      <c r="C10" s="289"/>
      <c r="D10" s="289"/>
      <c r="E10" s="290"/>
      <c r="F10" s="314"/>
      <c r="G10" s="315"/>
      <c r="H10" s="315"/>
      <c r="I10" s="315"/>
      <c r="J10" s="315"/>
      <c r="K10" s="315"/>
      <c r="L10" s="315"/>
      <c r="M10" s="315"/>
      <c r="N10" s="315"/>
      <c r="O10" s="316"/>
      <c r="P10" s="285"/>
      <c r="Q10" s="286"/>
      <c r="R10" s="205"/>
      <c r="S10" s="287"/>
      <c r="T10" s="139"/>
      <c r="U10" s="140"/>
      <c r="W10" s="135"/>
      <c r="X10" s="135"/>
      <c r="Y10" s="135"/>
      <c r="Z10" s="135"/>
      <c r="AF10" s="210"/>
      <c r="AG10" s="210"/>
      <c r="AH10" s="210"/>
      <c r="AI10" s="210"/>
      <c r="AJ10" s="210"/>
    </row>
    <row r="11" spans="1:40" ht="14.85" customHeight="1">
      <c r="A11" s="302" t="s">
        <v>77</v>
      </c>
      <c r="B11" s="302"/>
      <c r="C11" s="302"/>
      <c r="D11" s="302"/>
      <c r="E11" s="290"/>
      <c r="F11" s="317"/>
      <c r="G11" s="318"/>
      <c r="H11" s="318"/>
      <c r="I11" s="318"/>
      <c r="J11" s="318"/>
      <c r="K11" s="318"/>
      <c r="L11" s="318"/>
      <c r="M11" s="318"/>
      <c r="N11" s="318"/>
      <c r="O11" s="319"/>
      <c r="P11" s="285" t="str">
        <f>IF(F11="","未入力","OK")</f>
        <v>未入力</v>
      </c>
      <c r="Q11" s="286"/>
      <c r="R11" s="205"/>
      <c r="S11" s="287">
        <f>IF(P11="OK",0,1)</f>
        <v>1</v>
      </c>
      <c r="T11" s="139"/>
      <c r="U11" s="141"/>
      <c r="V11" s="141"/>
      <c r="W11" s="141"/>
      <c r="X11" s="141"/>
      <c r="Y11" s="141"/>
      <c r="Z11" s="141"/>
      <c r="AA11" s="142"/>
      <c r="AB11" s="142"/>
      <c r="AC11" s="142"/>
      <c r="AD11" s="142"/>
      <c r="AE11" s="142"/>
      <c r="AF11" s="211"/>
      <c r="AG11" s="211"/>
      <c r="AH11" s="211"/>
      <c r="AI11" s="211"/>
      <c r="AJ11" s="211"/>
    </row>
    <row r="12" spans="1:40" ht="14.85" customHeight="1" thickBot="1">
      <c r="A12" s="302"/>
      <c r="B12" s="302"/>
      <c r="C12" s="302"/>
      <c r="D12" s="302"/>
      <c r="E12" s="290"/>
      <c r="F12" s="320"/>
      <c r="G12" s="321"/>
      <c r="H12" s="321"/>
      <c r="I12" s="321"/>
      <c r="J12" s="321"/>
      <c r="K12" s="321"/>
      <c r="L12" s="321"/>
      <c r="M12" s="321"/>
      <c r="N12" s="321"/>
      <c r="O12" s="322"/>
      <c r="P12" s="285"/>
      <c r="Q12" s="286"/>
      <c r="R12" s="205"/>
      <c r="S12" s="287"/>
      <c r="T12" s="139"/>
      <c r="U12" s="141"/>
      <c r="V12" s="141"/>
      <c r="W12" s="141"/>
      <c r="X12" s="141"/>
      <c r="Y12" s="141"/>
      <c r="Z12" s="141"/>
      <c r="AA12" s="142"/>
      <c r="AB12" s="142"/>
      <c r="AC12" s="142"/>
      <c r="AD12" s="142"/>
      <c r="AE12" s="142"/>
      <c r="AF12" s="211"/>
      <c r="AG12" s="211"/>
      <c r="AH12" s="211"/>
      <c r="AI12" s="211"/>
      <c r="AJ12" s="211"/>
    </row>
    <row r="13" spans="1:40" ht="14.85" customHeight="1">
      <c r="A13" s="304" t="s">
        <v>78</v>
      </c>
      <c r="B13" s="302"/>
      <c r="C13" s="302"/>
      <c r="D13" s="302"/>
      <c r="E13" s="290"/>
      <c r="F13" s="305"/>
      <c r="G13" s="306"/>
      <c r="H13" s="306"/>
      <c r="I13" s="306"/>
      <c r="J13" s="306"/>
      <c r="K13" s="306"/>
      <c r="L13" s="306"/>
      <c r="M13" s="306"/>
      <c r="N13" s="306"/>
      <c r="O13" s="307"/>
      <c r="P13" s="285" t="str">
        <f>IF(F13="","未入力","OK")</f>
        <v>未入力</v>
      </c>
      <c r="Q13" s="286"/>
      <c r="R13" s="205"/>
      <c r="S13" s="287">
        <f>IF(P13="OK",0,1)</f>
        <v>1</v>
      </c>
      <c r="T13" s="139"/>
      <c r="U13" s="143"/>
      <c r="V13" s="143"/>
      <c r="W13" s="143"/>
      <c r="X13" s="143"/>
      <c r="Y13" s="143"/>
      <c r="Z13" s="143"/>
      <c r="AA13" s="144"/>
      <c r="AB13" s="144"/>
      <c r="AC13" s="144"/>
      <c r="AD13" s="144"/>
      <c r="AE13" s="144"/>
      <c r="AF13" s="212"/>
      <c r="AG13" s="213"/>
      <c r="AH13" s="213"/>
      <c r="AI13" s="213"/>
      <c r="AJ13" s="211"/>
    </row>
    <row r="14" spans="1:40" ht="14.85" customHeight="1" thickBot="1">
      <c r="A14" s="302"/>
      <c r="B14" s="302"/>
      <c r="C14" s="302"/>
      <c r="D14" s="302"/>
      <c r="E14" s="290"/>
      <c r="F14" s="308"/>
      <c r="G14" s="309"/>
      <c r="H14" s="309"/>
      <c r="I14" s="309"/>
      <c r="J14" s="309"/>
      <c r="K14" s="309"/>
      <c r="L14" s="309"/>
      <c r="M14" s="309"/>
      <c r="N14" s="309"/>
      <c r="O14" s="310"/>
      <c r="P14" s="285"/>
      <c r="Q14" s="286"/>
      <c r="R14" s="205"/>
      <c r="S14" s="287"/>
      <c r="T14" s="139"/>
      <c r="U14" s="143"/>
      <c r="V14" s="143"/>
      <c r="W14" s="141"/>
      <c r="X14" s="141"/>
      <c r="Y14" s="141"/>
      <c r="Z14" s="141"/>
      <c r="AA14" s="145"/>
      <c r="AB14" s="145"/>
      <c r="AC14" s="146"/>
      <c r="AD14" s="146"/>
      <c r="AE14" s="146"/>
      <c r="AF14" s="214"/>
      <c r="AG14" s="211"/>
      <c r="AH14" s="211"/>
      <c r="AI14" s="211"/>
      <c r="AJ14" s="215"/>
    </row>
    <row r="15" spans="1:40" ht="14.85" customHeight="1">
      <c r="A15" s="289" t="s">
        <v>79</v>
      </c>
      <c r="B15" s="289"/>
      <c r="C15" s="289"/>
      <c r="D15" s="289"/>
      <c r="E15" s="290"/>
      <c r="F15" s="297"/>
      <c r="G15" s="292"/>
      <c r="H15" s="292"/>
      <c r="I15" s="292"/>
      <c r="J15" s="292"/>
      <c r="K15" s="292"/>
      <c r="L15" s="292"/>
      <c r="M15" s="292"/>
      <c r="N15" s="292"/>
      <c r="O15" s="293"/>
      <c r="P15" s="285" t="str">
        <f>IF(F15="","未入力","OK")</f>
        <v>未入力</v>
      </c>
      <c r="Q15" s="286"/>
      <c r="R15" s="205"/>
      <c r="S15" s="287">
        <f>IF(P15="OK",0,1)</f>
        <v>1</v>
      </c>
      <c r="T15" s="139"/>
      <c r="U15" s="143"/>
      <c r="V15" s="143"/>
      <c r="W15" s="141"/>
      <c r="X15" s="141"/>
      <c r="Y15" s="141"/>
      <c r="Z15" s="141"/>
      <c r="AA15" s="145"/>
      <c r="AB15" s="145"/>
      <c r="AC15" s="146"/>
      <c r="AD15" s="146"/>
      <c r="AE15" s="146"/>
      <c r="AF15" s="214"/>
      <c r="AG15" s="211"/>
      <c r="AH15" s="211"/>
      <c r="AI15" s="211"/>
      <c r="AJ15" s="215"/>
    </row>
    <row r="16" spans="1:40" ht="14.85" customHeight="1" thickBot="1">
      <c r="A16" s="289"/>
      <c r="B16" s="289"/>
      <c r="C16" s="289"/>
      <c r="D16" s="289"/>
      <c r="E16" s="290"/>
      <c r="F16" s="294"/>
      <c r="G16" s="295"/>
      <c r="H16" s="295"/>
      <c r="I16" s="295"/>
      <c r="J16" s="295"/>
      <c r="K16" s="295"/>
      <c r="L16" s="295"/>
      <c r="M16" s="295"/>
      <c r="N16" s="295"/>
      <c r="O16" s="296"/>
      <c r="P16" s="285"/>
      <c r="Q16" s="286"/>
      <c r="R16" s="205"/>
      <c r="S16" s="287"/>
      <c r="T16" s="139"/>
      <c r="U16" s="143"/>
      <c r="V16" s="143"/>
      <c r="W16" s="30"/>
      <c r="X16" s="30"/>
      <c r="Y16" s="30"/>
      <c r="Z16" s="30"/>
      <c r="AA16" s="147"/>
      <c r="AB16" s="30"/>
      <c r="AC16" s="30"/>
      <c r="AD16" s="30"/>
      <c r="AE16" s="30"/>
      <c r="AF16" s="213"/>
      <c r="AG16" s="213"/>
      <c r="AH16" s="213"/>
      <c r="AI16" s="211"/>
      <c r="AJ16" s="211"/>
    </row>
    <row r="17" spans="1:70" ht="14.85" customHeight="1">
      <c r="A17" s="289" t="s">
        <v>80</v>
      </c>
      <c r="B17" s="289"/>
      <c r="C17" s="289"/>
      <c r="D17" s="289"/>
      <c r="E17" s="290"/>
      <c r="F17" s="297"/>
      <c r="G17" s="292"/>
      <c r="H17" s="292"/>
      <c r="I17" s="292"/>
      <c r="J17" s="292"/>
      <c r="K17" s="292"/>
      <c r="L17" s="292"/>
      <c r="M17" s="292"/>
      <c r="N17" s="292"/>
      <c r="O17" s="293"/>
      <c r="P17" s="285" t="str">
        <f>IF(F17="","未入力","OK")</f>
        <v>未入力</v>
      </c>
      <c r="Q17" s="286"/>
      <c r="R17" s="205"/>
      <c r="S17" s="287">
        <f>IF(P17="OK",0,1)</f>
        <v>1</v>
      </c>
      <c r="T17" s="139"/>
      <c r="U17" s="143"/>
      <c r="V17" s="143"/>
      <c r="W17" s="143"/>
      <c r="X17" s="143"/>
      <c r="Y17" s="143"/>
      <c r="Z17" s="143"/>
      <c r="AA17" s="142"/>
      <c r="AB17" s="148"/>
      <c r="AC17" s="148"/>
      <c r="AD17" s="148"/>
      <c r="AE17" s="148"/>
      <c r="AF17" s="216"/>
      <c r="AG17" s="211"/>
      <c r="AH17" s="211"/>
      <c r="AI17" s="211"/>
      <c r="AJ17" s="211"/>
    </row>
    <row r="18" spans="1:70" ht="14.85" customHeight="1" thickBot="1">
      <c r="A18" s="289"/>
      <c r="B18" s="289"/>
      <c r="C18" s="289"/>
      <c r="D18" s="289"/>
      <c r="E18" s="290"/>
      <c r="F18" s="298"/>
      <c r="G18" s="299"/>
      <c r="H18" s="299"/>
      <c r="I18" s="299"/>
      <c r="J18" s="299"/>
      <c r="K18" s="299"/>
      <c r="L18" s="299"/>
      <c r="M18" s="299"/>
      <c r="N18" s="299"/>
      <c r="O18" s="300"/>
      <c r="P18" s="285"/>
      <c r="Q18" s="286"/>
      <c r="R18" s="205"/>
      <c r="S18" s="287"/>
      <c r="T18" s="139"/>
      <c r="U18" s="143"/>
      <c r="V18" s="143"/>
      <c r="W18" s="143"/>
      <c r="X18" s="143"/>
      <c r="Y18" s="143"/>
      <c r="Z18" s="143"/>
      <c r="AA18" s="148"/>
      <c r="AB18" s="148"/>
      <c r="AC18" s="148"/>
      <c r="AD18" s="148"/>
      <c r="AE18" s="148"/>
      <c r="AF18" s="216"/>
      <c r="AG18" s="211"/>
      <c r="AH18" s="211"/>
      <c r="AI18" s="211"/>
      <c r="AJ18" s="211"/>
    </row>
    <row r="19" spans="1:70" ht="14.85" customHeight="1" thickBot="1">
      <c r="A19" s="301" t="s">
        <v>135</v>
      </c>
      <c r="B19" s="302"/>
      <c r="C19" s="302"/>
      <c r="D19" s="302"/>
      <c r="E19" s="290"/>
      <c r="F19" s="291"/>
      <c r="G19" s="292"/>
      <c r="H19" s="292"/>
      <c r="I19" s="292"/>
      <c r="J19" s="292"/>
      <c r="K19" s="292"/>
      <c r="L19" s="292"/>
      <c r="M19" s="292"/>
      <c r="N19" s="292"/>
      <c r="O19" s="293"/>
      <c r="P19" s="285" t="str">
        <f>IF(F19="","未入力","OK")</f>
        <v>未入力</v>
      </c>
      <c r="Q19" s="286"/>
      <c r="R19" s="205"/>
      <c r="S19" s="287">
        <f>IF(P19="OK",0,1)</f>
        <v>1</v>
      </c>
      <c r="T19" s="139"/>
      <c r="U19" s="143"/>
      <c r="V19" s="143"/>
      <c r="W19" s="142"/>
      <c r="X19" s="142"/>
      <c r="Y19" s="142"/>
      <c r="Z19" s="142"/>
      <c r="AA19" s="149"/>
      <c r="AB19" s="150"/>
      <c r="AC19" s="150"/>
      <c r="AD19" s="150"/>
      <c r="AE19" s="150"/>
      <c r="AF19" s="217"/>
      <c r="AG19" s="211"/>
      <c r="AH19" s="211"/>
      <c r="AI19" s="211"/>
      <c r="AJ19" s="211"/>
    </row>
    <row r="20" spans="1:70" ht="14.85" customHeight="1" thickBot="1">
      <c r="A20" s="302"/>
      <c r="B20" s="302"/>
      <c r="C20" s="302"/>
      <c r="D20" s="302"/>
      <c r="E20" s="290"/>
      <c r="F20" s="294"/>
      <c r="G20" s="295"/>
      <c r="H20" s="295"/>
      <c r="I20" s="295"/>
      <c r="J20" s="295"/>
      <c r="K20" s="295"/>
      <c r="L20" s="295"/>
      <c r="M20" s="295"/>
      <c r="N20" s="295"/>
      <c r="O20" s="296"/>
      <c r="P20" s="285"/>
      <c r="Q20" s="286"/>
      <c r="R20" s="205"/>
      <c r="S20" s="287"/>
      <c r="T20" s="139"/>
      <c r="U20" s="143"/>
      <c r="V20" s="143"/>
      <c r="W20" s="142"/>
      <c r="X20" s="142"/>
      <c r="Y20" s="142"/>
      <c r="Z20" s="142"/>
      <c r="AA20" s="150"/>
      <c r="AB20" s="150"/>
      <c r="AC20" s="150"/>
      <c r="AD20" s="150"/>
      <c r="AE20" s="150"/>
      <c r="AF20" s="217"/>
      <c r="AG20" s="211"/>
      <c r="AH20" s="211"/>
      <c r="AI20" s="211"/>
      <c r="AJ20" s="211"/>
      <c r="AN20" s="303">
        <v>0</v>
      </c>
      <c r="AO20" s="251"/>
      <c r="AP20" s="303">
        <v>0</v>
      </c>
      <c r="AQ20" s="251"/>
      <c r="AR20" s="256" t="s">
        <v>81</v>
      </c>
      <c r="AS20" s="257"/>
      <c r="AT20" s="257"/>
      <c r="AU20" s="257"/>
      <c r="AV20" s="257"/>
      <c r="AW20" s="257"/>
      <c r="AX20" s="257"/>
      <c r="AY20" s="257"/>
      <c r="AZ20" s="257"/>
      <c r="BA20" s="257"/>
      <c r="BB20" s="258"/>
      <c r="BD20" s="303">
        <v>0</v>
      </c>
      <c r="BE20" s="251"/>
      <c r="BF20" s="303"/>
      <c r="BG20" s="251"/>
      <c r="BH20" s="256" t="s">
        <v>81</v>
      </c>
      <c r="BI20" s="257"/>
      <c r="BJ20" s="257"/>
      <c r="BK20" s="257"/>
      <c r="BL20" s="257"/>
      <c r="BM20" s="257"/>
      <c r="BN20" s="257"/>
      <c r="BO20" s="257"/>
      <c r="BP20" s="257"/>
      <c r="BQ20" s="257"/>
      <c r="BR20" s="258"/>
    </row>
    <row r="21" spans="1:70" ht="14.85" customHeight="1">
      <c r="A21" s="289" t="s">
        <v>118</v>
      </c>
      <c r="B21" s="289"/>
      <c r="C21" s="289"/>
      <c r="D21" s="289"/>
      <c r="E21" s="290"/>
      <c r="F21" s="291"/>
      <c r="G21" s="292"/>
      <c r="H21" s="292"/>
      <c r="I21" s="292"/>
      <c r="J21" s="292"/>
      <c r="K21" s="292"/>
      <c r="L21" s="292"/>
      <c r="M21" s="292"/>
      <c r="N21" s="292"/>
      <c r="O21" s="293"/>
      <c r="P21" s="285" t="str">
        <f>IF(F21="","未入力","OK")</f>
        <v>未入力</v>
      </c>
      <c r="Q21" s="286"/>
      <c r="R21" s="205"/>
      <c r="S21" s="287">
        <f>IF(P21="OK",0,1)</f>
        <v>1</v>
      </c>
      <c r="T21" s="139"/>
      <c r="U21" s="143"/>
      <c r="V21" s="143"/>
      <c r="W21" s="30"/>
      <c r="X21" s="30"/>
      <c r="Y21" s="30"/>
      <c r="Z21" s="30"/>
      <c r="AA21" s="30"/>
      <c r="AB21" s="30"/>
      <c r="AC21" s="30"/>
      <c r="AD21" s="142"/>
      <c r="AE21" s="142"/>
      <c r="AF21" s="211"/>
      <c r="AG21" s="211"/>
      <c r="AH21" s="211"/>
      <c r="AI21" s="211"/>
      <c r="AJ21" s="211"/>
      <c r="AN21" s="252"/>
      <c r="AO21" s="253"/>
      <c r="AP21" s="252"/>
      <c r="AQ21" s="253"/>
      <c r="AR21" s="259"/>
      <c r="AS21" s="260"/>
      <c r="AT21" s="260"/>
      <c r="AU21" s="260"/>
      <c r="AV21" s="260"/>
      <c r="AW21" s="260"/>
      <c r="AX21" s="260"/>
      <c r="AY21" s="260"/>
      <c r="AZ21" s="260"/>
      <c r="BA21" s="260"/>
      <c r="BB21" s="261"/>
      <c r="BD21" s="252"/>
      <c r="BE21" s="253"/>
      <c r="BF21" s="252"/>
      <c r="BG21" s="253"/>
      <c r="BH21" s="259"/>
      <c r="BI21" s="260"/>
      <c r="BJ21" s="260"/>
      <c r="BK21" s="260"/>
      <c r="BL21" s="260"/>
      <c r="BM21" s="260"/>
      <c r="BN21" s="260"/>
      <c r="BO21" s="260"/>
      <c r="BP21" s="260"/>
      <c r="BQ21" s="260"/>
      <c r="BR21" s="261"/>
    </row>
    <row r="22" spans="1:70" ht="14.85" customHeight="1" thickBot="1">
      <c r="A22" s="289"/>
      <c r="B22" s="289"/>
      <c r="C22" s="289"/>
      <c r="D22" s="289"/>
      <c r="E22" s="290"/>
      <c r="F22" s="294"/>
      <c r="G22" s="295"/>
      <c r="H22" s="295"/>
      <c r="I22" s="295"/>
      <c r="J22" s="295"/>
      <c r="K22" s="295"/>
      <c r="L22" s="295"/>
      <c r="M22" s="295"/>
      <c r="N22" s="295"/>
      <c r="O22" s="296"/>
      <c r="P22" s="285"/>
      <c r="Q22" s="286"/>
      <c r="R22" s="205"/>
      <c r="S22" s="287"/>
      <c r="T22" s="139"/>
      <c r="U22" s="140"/>
      <c r="V22" s="140"/>
      <c r="W22" s="34"/>
      <c r="X22" s="34"/>
      <c r="AF22" s="210"/>
      <c r="AG22" s="210"/>
      <c r="AH22" s="210"/>
      <c r="AI22" s="210"/>
      <c r="AJ22" s="210"/>
      <c r="AN22" s="252"/>
      <c r="AO22" s="253"/>
      <c r="AP22" s="252"/>
      <c r="AQ22" s="253"/>
      <c r="AR22" s="259"/>
      <c r="AS22" s="260"/>
      <c r="AT22" s="260"/>
      <c r="AU22" s="260"/>
      <c r="AV22" s="260"/>
      <c r="AW22" s="260"/>
      <c r="AX22" s="260"/>
      <c r="AY22" s="260"/>
      <c r="AZ22" s="260"/>
      <c r="BA22" s="260"/>
      <c r="BB22" s="261"/>
      <c r="BD22" s="252"/>
      <c r="BE22" s="253"/>
      <c r="BF22" s="252"/>
      <c r="BG22" s="253"/>
      <c r="BH22" s="259"/>
      <c r="BI22" s="260"/>
      <c r="BJ22" s="260"/>
      <c r="BK22" s="260"/>
      <c r="BL22" s="260"/>
      <c r="BM22" s="260"/>
      <c r="BN22" s="260"/>
      <c r="BO22" s="260"/>
      <c r="BP22" s="260"/>
      <c r="BQ22" s="260"/>
      <c r="BR22" s="261"/>
    </row>
    <row r="23" spans="1:70" ht="14.85" customHeight="1">
      <c r="A23" s="289" t="s">
        <v>119</v>
      </c>
      <c r="B23" s="289"/>
      <c r="C23" s="289"/>
      <c r="D23" s="289"/>
      <c r="E23" s="290"/>
      <c r="F23" s="291"/>
      <c r="G23" s="292"/>
      <c r="H23" s="292"/>
      <c r="I23" s="292"/>
      <c r="J23" s="292"/>
      <c r="K23" s="292"/>
      <c r="L23" s="292"/>
      <c r="M23" s="292"/>
      <c r="N23" s="292"/>
      <c r="O23" s="293"/>
      <c r="P23" s="206"/>
      <c r="Q23" s="206"/>
      <c r="R23" s="205"/>
      <c r="S23" s="207"/>
      <c r="T23" s="139"/>
      <c r="U23" s="140"/>
      <c r="V23" s="140"/>
      <c r="W23" s="34"/>
      <c r="X23" s="34"/>
      <c r="AF23" s="210"/>
      <c r="AG23" s="210"/>
      <c r="AH23" s="210"/>
      <c r="AI23" s="210"/>
      <c r="AJ23" s="210"/>
      <c r="AN23" s="252"/>
      <c r="AO23" s="253"/>
      <c r="AP23" s="252"/>
      <c r="AQ23" s="253"/>
      <c r="AR23" s="259"/>
      <c r="AS23" s="260"/>
      <c r="AT23" s="260"/>
      <c r="AU23" s="260"/>
      <c r="AV23" s="260"/>
      <c r="AW23" s="260"/>
      <c r="AX23" s="260"/>
      <c r="AY23" s="260"/>
      <c r="AZ23" s="260"/>
      <c r="BA23" s="260"/>
      <c r="BB23" s="261"/>
      <c r="BD23" s="252"/>
      <c r="BE23" s="253"/>
      <c r="BF23" s="252"/>
      <c r="BG23" s="253"/>
      <c r="BH23" s="259"/>
      <c r="BI23" s="260"/>
      <c r="BJ23" s="260"/>
      <c r="BK23" s="260"/>
      <c r="BL23" s="260"/>
      <c r="BM23" s="260"/>
      <c r="BN23" s="260"/>
      <c r="BO23" s="260"/>
      <c r="BP23" s="260"/>
      <c r="BQ23" s="260"/>
      <c r="BR23" s="261"/>
    </row>
    <row r="24" spans="1:70" ht="14.85" customHeight="1" thickBot="1">
      <c r="A24" s="289"/>
      <c r="B24" s="289"/>
      <c r="C24" s="289"/>
      <c r="D24" s="289"/>
      <c r="E24" s="290"/>
      <c r="F24" s="294"/>
      <c r="G24" s="295"/>
      <c r="H24" s="295"/>
      <c r="I24" s="295"/>
      <c r="J24" s="295"/>
      <c r="K24" s="295"/>
      <c r="L24" s="295"/>
      <c r="M24" s="295"/>
      <c r="N24" s="295"/>
      <c r="O24" s="296"/>
      <c r="P24" s="206"/>
      <c r="Q24" s="206"/>
      <c r="R24" s="205"/>
      <c r="S24" s="207"/>
      <c r="T24" s="139"/>
      <c r="U24" s="140"/>
      <c r="V24" s="140"/>
      <c r="W24" s="34"/>
      <c r="X24" s="34"/>
      <c r="AF24" s="210"/>
      <c r="AG24" s="210"/>
      <c r="AH24" s="210"/>
      <c r="AI24" s="210"/>
      <c r="AJ24" s="210"/>
      <c r="AN24" s="252"/>
      <c r="AO24" s="253"/>
      <c r="AP24" s="252"/>
      <c r="AQ24" s="253"/>
      <c r="AR24" s="259"/>
      <c r="AS24" s="260"/>
      <c r="AT24" s="260"/>
      <c r="AU24" s="260"/>
      <c r="AV24" s="260"/>
      <c r="AW24" s="260"/>
      <c r="AX24" s="260"/>
      <c r="AY24" s="260"/>
      <c r="AZ24" s="260"/>
      <c r="BA24" s="260"/>
      <c r="BB24" s="261"/>
      <c r="BD24" s="252"/>
      <c r="BE24" s="253"/>
      <c r="BF24" s="252"/>
      <c r="BG24" s="253"/>
      <c r="BH24" s="259"/>
      <c r="BI24" s="260"/>
      <c r="BJ24" s="260"/>
      <c r="BK24" s="260"/>
      <c r="BL24" s="260"/>
      <c r="BM24" s="260"/>
      <c r="BN24" s="260"/>
      <c r="BO24" s="260"/>
      <c r="BP24" s="260"/>
      <c r="BQ24" s="260"/>
      <c r="BR24" s="261"/>
    </row>
    <row r="25" spans="1:70" ht="14.85" customHeight="1" thickBot="1">
      <c r="A25" s="35"/>
      <c r="B25" s="35"/>
      <c r="C25" s="35"/>
      <c r="D25" s="35"/>
      <c r="G25" s="151"/>
      <c r="H25" s="151"/>
      <c r="I25" s="151"/>
      <c r="J25" s="151"/>
      <c r="K25" s="151"/>
      <c r="L25" s="151"/>
      <c r="M25" s="151"/>
      <c r="N25" s="151"/>
      <c r="O25" s="151"/>
      <c r="P25" s="33"/>
      <c r="Q25" s="33"/>
      <c r="R25" s="33"/>
      <c r="S25" s="152"/>
      <c r="T25" s="139"/>
      <c r="U25" s="140"/>
      <c r="V25" s="140"/>
      <c r="W25" s="34"/>
      <c r="X25" s="34"/>
      <c r="AF25" s="210"/>
      <c r="AG25" s="210"/>
      <c r="AH25" s="210"/>
      <c r="AI25" s="210"/>
      <c r="AJ25" s="210"/>
      <c r="AN25" s="254"/>
      <c r="AO25" s="255"/>
      <c r="AP25" s="254"/>
      <c r="AQ25" s="255"/>
      <c r="AR25" s="262"/>
      <c r="AS25" s="263"/>
      <c r="AT25" s="263"/>
      <c r="AU25" s="263"/>
      <c r="AV25" s="263"/>
      <c r="AW25" s="263"/>
      <c r="AX25" s="263"/>
      <c r="AY25" s="263"/>
      <c r="AZ25" s="263"/>
      <c r="BA25" s="263"/>
      <c r="BB25" s="264"/>
      <c r="BD25" s="254"/>
      <c r="BE25" s="255"/>
      <c r="BF25" s="254"/>
      <c r="BG25" s="255"/>
      <c r="BH25" s="262"/>
      <c r="BI25" s="263"/>
      <c r="BJ25" s="263"/>
      <c r="BK25" s="263"/>
      <c r="BL25" s="263"/>
      <c r="BM25" s="263"/>
      <c r="BN25" s="263"/>
      <c r="BO25" s="263"/>
      <c r="BP25" s="263"/>
      <c r="BQ25" s="263"/>
      <c r="BR25" s="264"/>
    </row>
    <row r="26" spans="1:70" ht="14.85" customHeight="1">
      <c r="B26" s="140"/>
      <c r="C26" s="268" t="s">
        <v>83</v>
      </c>
      <c r="D26" s="269"/>
      <c r="E26" s="269"/>
      <c r="F26" s="269"/>
      <c r="G26" s="275" t="str">
        <f>VLOOKUP(S26,AN20:BB29,5,FALSE)</f>
        <v>エラー：未入力項目があります。必要項目を全て入力してください。</v>
      </c>
      <c r="H26" s="276"/>
      <c r="I26" s="276"/>
      <c r="J26" s="276"/>
      <c r="K26" s="276"/>
      <c r="L26" s="276"/>
      <c r="M26" s="276"/>
      <c r="N26" s="276"/>
      <c r="O26" s="276"/>
      <c r="P26" s="277"/>
      <c r="Q26" s="140"/>
      <c r="R26" s="140"/>
      <c r="S26" s="288">
        <f>SUM(S5:S22)</f>
        <v>8</v>
      </c>
      <c r="T26" s="140"/>
      <c r="U26" s="153"/>
      <c r="V26" s="268" t="s">
        <v>84</v>
      </c>
      <c r="W26" s="269"/>
      <c r="X26" s="269"/>
      <c r="Y26" s="269"/>
      <c r="Z26" s="275" t="str">
        <f>IF(AJ26=0,"異動情報の入力完了です。","エラー：未入力項目があります。必要項目を全て入力してください。")</f>
        <v>エラー：未入力項目があります。必要項目を全て入力してください。</v>
      </c>
      <c r="AA26" s="276"/>
      <c r="AB26" s="276"/>
      <c r="AC26" s="276"/>
      <c r="AD26" s="276"/>
      <c r="AE26" s="276"/>
      <c r="AF26" s="276"/>
      <c r="AG26" s="276"/>
      <c r="AH26" s="276"/>
      <c r="AI26" s="277"/>
      <c r="AJ26" s="284">
        <f>AJ5+AJ7</f>
        <v>1</v>
      </c>
      <c r="AN26" s="250">
        <f>S26</f>
        <v>8</v>
      </c>
      <c r="AO26" s="251"/>
      <c r="AP26" s="250">
        <f>IF(S26&gt;0,1,2)</f>
        <v>1</v>
      </c>
      <c r="AQ26" s="251"/>
      <c r="AR26" s="256" t="s">
        <v>85</v>
      </c>
      <c r="AS26" s="257"/>
      <c r="AT26" s="257"/>
      <c r="AU26" s="257"/>
      <c r="AV26" s="257"/>
      <c r="AW26" s="257"/>
      <c r="AX26" s="257"/>
      <c r="AY26" s="257"/>
      <c r="AZ26" s="257"/>
      <c r="BA26" s="257"/>
      <c r="BB26" s="258"/>
      <c r="BD26" s="250">
        <v>1</v>
      </c>
      <c r="BE26" s="251"/>
      <c r="BF26" s="250"/>
      <c r="BG26" s="251"/>
      <c r="BH26" s="256" t="s">
        <v>85</v>
      </c>
      <c r="BI26" s="257"/>
      <c r="BJ26" s="257"/>
      <c r="BK26" s="257"/>
      <c r="BL26" s="257"/>
      <c r="BM26" s="257"/>
      <c r="BN26" s="257"/>
      <c r="BO26" s="257"/>
      <c r="BP26" s="257"/>
      <c r="BQ26" s="257"/>
      <c r="BR26" s="258"/>
    </row>
    <row r="27" spans="1:70" ht="14.85" customHeight="1">
      <c r="B27" s="140"/>
      <c r="C27" s="270"/>
      <c r="D27" s="271"/>
      <c r="E27" s="271"/>
      <c r="F27" s="271"/>
      <c r="G27" s="278"/>
      <c r="H27" s="279"/>
      <c r="I27" s="279"/>
      <c r="J27" s="279"/>
      <c r="K27" s="279"/>
      <c r="L27" s="279"/>
      <c r="M27" s="279"/>
      <c r="N27" s="279"/>
      <c r="O27" s="279"/>
      <c r="P27" s="280"/>
      <c r="Q27" s="140"/>
      <c r="R27" s="140"/>
      <c r="S27" s="288"/>
      <c r="T27" s="140"/>
      <c r="U27" s="153"/>
      <c r="V27" s="270"/>
      <c r="W27" s="271"/>
      <c r="X27" s="271"/>
      <c r="Y27" s="271"/>
      <c r="Z27" s="278"/>
      <c r="AA27" s="279"/>
      <c r="AB27" s="279"/>
      <c r="AC27" s="279"/>
      <c r="AD27" s="279"/>
      <c r="AE27" s="279"/>
      <c r="AF27" s="279"/>
      <c r="AG27" s="279"/>
      <c r="AH27" s="279"/>
      <c r="AI27" s="280"/>
      <c r="AJ27" s="284"/>
      <c r="AN27" s="252"/>
      <c r="AO27" s="253"/>
      <c r="AP27" s="252"/>
      <c r="AQ27" s="253"/>
      <c r="AR27" s="259"/>
      <c r="AS27" s="260"/>
      <c r="AT27" s="260"/>
      <c r="AU27" s="260"/>
      <c r="AV27" s="260"/>
      <c r="AW27" s="260"/>
      <c r="AX27" s="260"/>
      <c r="AY27" s="260"/>
      <c r="AZ27" s="260"/>
      <c r="BA27" s="260"/>
      <c r="BB27" s="261"/>
      <c r="BD27" s="252"/>
      <c r="BE27" s="253"/>
      <c r="BF27" s="252"/>
      <c r="BG27" s="253"/>
      <c r="BH27" s="259"/>
      <c r="BI27" s="260"/>
      <c r="BJ27" s="260"/>
      <c r="BK27" s="260"/>
      <c r="BL27" s="260"/>
      <c r="BM27" s="260"/>
      <c r="BN27" s="260"/>
      <c r="BO27" s="260"/>
      <c r="BP27" s="260"/>
      <c r="BQ27" s="260"/>
      <c r="BR27" s="261"/>
    </row>
    <row r="28" spans="1:70" ht="14.85" customHeight="1">
      <c r="C28" s="272"/>
      <c r="D28" s="271"/>
      <c r="E28" s="271"/>
      <c r="F28" s="271"/>
      <c r="G28" s="278"/>
      <c r="H28" s="279"/>
      <c r="I28" s="279"/>
      <c r="J28" s="279"/>
      <c r="K28" s="279"/>
      <c r="L28" s="279"/>
      <c r="M28" s="279"/>
      <c r="N28" s="279"/>
      <c r="O28" s="279"/>
      <c r="P28" s="280"/>
      <c r="Q28" s="140"/>
      <c r="R28" s="140"/>
      <c r="S28" s="288"/>
      <c r="U28" s="154"/>
      <c r="V28" s="272"/>
      <c r="W28" s="271"/>
      <c r="X28" s="271"/>
      <c r="Y28" s="271"/>
      <c r="Z28" s="278"/>
      <c r="AA28" s="279"/>
      <c r="AB28" s="279"/>
      <c r="AC28" s="279"/>
      <c r="AD28" s="279"/>
      <c r="AE28" s="279"/>
      <c r="AF28" s="279"/>
      <c r="AG28" s="279"/>
      <c r="AH28" s="279"/>
      <c r="AI28" s="280"/>
      <c r="AJ28" s="284"/>
      <c r="AN28" s="252"/>
      <c r="AO28" s="253"/>
      <c r="AP28" s="252"/>
      <c r="AQ28" s="253"/>
      <c r="AR28" s="259"/>
      <c r="AS28" s="260"/>
      <c r="AT28" s="260"/>
      <c r="AU28" s="260"/>
      <c r="AV28" s="260"/>
      <c r="AW28" s="260"/>
      <c r="AX28" s="260"/>
      <c r="AY28" s="260"/>
      <c r="AZ28" s="260"/>
      <c r="BA28" s="260"/>
      <c r="BB28" s="261"/>
      <c r="BD28" s="252"/>
      <c r="BE28" s="253"/>
      <c r="BF28" s="252"/>
      <c r="BG28" s="253"/>
      <c r="BH28" s="259"/>
      <c r="BI28" s="260"/>
      <c r="BJ28" s="260"/>
      <c r="BK28" s="260"/>
      <c r="BL28" s="260"/>
      <c r="BM28" s="260"/>
      <c r="BN28" s="260"/>
      <c r="BO28" s="260"/>
      <c r="BP28" s="260"/>
      <c r="BQ28" s="260"/>
      <c r="BR28" s="261"/>
    </row>
    <row r="29" spans="1:70" ht="14.85" customHeight="1" thickBot="1">
      <c r="C29" s="273"/>
      <c r="D29" s="274"/>
      <c r="E29" s="274"/>
      <c r="F29" s="274"/>
      <c r="G29" s="281"/>
      <c r="H29" s="282"/>
      <c r="I29" s="282"/>
      <c r="J29" s="282"/>
      <c r="K29" s="282"/>
      <c r="L29" s="282"/>
      <c r="M29" s="282"/>
      <c r="N29" s="282"/>
      <c r="O29" s="282"/>
      <c r="P29" s="283"/>
      <c r="S29" s="288"/>
      <c r="U29" s="154"/>
      <c r="V29" s="273"/>
      <c r="W29" s="274"/>
      <c r="X29" s="274"/>
      <c r="Y29" s="274"/>
      <c r="Z29" s="281"/>
      <c r="AA29" s="282"/>
      <c r="AB29" s="282"/>
      <c r="AC29" s="282"/>
      <c r="AD29" s="282"/>
      <c r="AE29" s="282"/>
      <c r="AF29" s="282"/>
      <c r="AG29" s="282"/>
      <c r="AH29" s="282"/>
      <c r="AI29" s="283"/>
      <c r="AJ29" s="284"/>
      <c r="AN29" s="254"/>
      <c r="AO29" s="255"/>
      <c r="AP29" s="254"/>
      <c r="AQ29" s="255"/>
      <c r="AR29" s="262"/>
      <c r="AS29" s="263"/>
      <c r="AT29" s="263"/>
      <c r="AU29" s="263"/>
      <c r="AV29" s="263"/>
      <c r="AW29" s="263"/>
      <c r="AX29" s="263"/>
      <c r="AY29" s="263"/>
      <c r="AZ29" s="263"/>
      <c r="BA29" s="263"/>
      <c r="BB29" s="264"/>
      <c r="BD29" s="254"/>
      <c r="BE29" s="255"/>
      <c r="BF29" s="254"/>
      <c r="BG29" s="255"/>
      <c r="BH29" s="262"/>
      <c r="BI29" s="263"/>
      <c r="BJ29" s="263"/>
      <c r="BK29" s="263"/>
      <c r="BL29" s="263"/>
      <c r="BM29" s="263"/>
      <c r="BN29" s="263"/>
      <c r="BO29" s="263"/>
      <c r="BP29" s="263"/>
      <c r="BQ29" s="263"/>
      <c r="BR29" s="264"/>
    </row>
    <row r="30" spans="1:70" ht="14.85" customHeight="1">
      <c r="Q30" s="36"/>
      <c r="R30" s="36"/>
      <c r="S30" s="136"/>
      <c r="U30" s="265"/>
      <c r="V30" s="266"/>
      <c r="W30" s="266"/>
      <c r="X30" s="266"/>
      <c r="Y30" s="267"/>
      <c r="Z30" s="267"/>
      <c r="AA30" s="267"/>
      <c r="AB30" s="267"/>
      <c r="AC30" s="267"/>
      <c r="AD30" s="267"/>
      <c r="AE30" s="267"/>
      <c r="AF30" s="267"/>
      <c r="AG30" s="267"/>
      <c r="AH30" s="267"/>
      <c r="AI30" s="267"/>
      <c r="AJ30" s="267"/>
      <c r="BD30" s="250">
        <v>2</v>
      </c>
      <c r="BE30" s="251"/>
      <c r="BF30" s="250"/>
      <c r="BG30" s="251"/>
      <c r="BH30" s="256" t="s">
        <v>85</v>
      </c>
      <c r="BI30" s="257"/>
      <c r="BJ30" s="257"/>
      <c r="BK30" s="257"/>
      <c r="BL30" s="257"/>
      <c r="BM30" s="257"/>
      <c r="BN30" s="257"/>
      <c r="BO30" s="257"/>
      <c r="BP30" s="257"/>
      <c r="BQ30" s="257"/>
      <c r="BR30" s="258"/>
    </row>
    <row r="31" spans="1:70" ht="13.5" customHeight="1">
      <c r="BD31" s="252"/>
      <c r="BE31" s="253"/>
      <c r="BF31" s="252"/>
      <c r="BG31" s="253"/>
      <c r="BH31" s="259"/>
      <c r="BI31" s="260"/>
      <c r="BJ31" s="260"/>
      <c r="BK31" s="260"/>
      <c r="BL31" s="260"/>
      <c r="BM31" s="260"/>
      <c r="BN31" s="260"/>
      <c r="BO31" s="260"/>
      <c r="BP31" s="260"/>
      <c r="BQ31" s="260"/>
      <c r="BR31" s="261"/>
    </row>
    <row r="32" spans="1:70" ht="13.5" customHeight="1">
      <c r="BD32" s="252"/>
      <c r="BE32" s="253"/>
      <c r="BF32" s="252"/>
      <c r="BG32" s="253"/>
      <c r="BH32" s="259"/>
      <c r="BI32" s="260"/>
      <c r="BJ32" s="260"/>
      <c r="BK32" s="260"/>
      <c r="BL32" s="260"/>
      <c r="BM32" s="260"/>
      <c r="BN32" s="260"/>
      <c r="BO32" s="260"/>
      <c r="BP32" s="260"/>
      <c r="BQ32" s="260"/>
      <c r="BR32" s="261"/>
    </row>
    <row r="33" spans="56:70" ht="13.5" customHeight="1" thickBot="1">
      <c r="BD33" s="254"/>
      <c r="BE33" s="255"/>
      <c r="BF33" s="254"/>
      <c r="BG33" s="255"/>
      <c r="BH33" s="262"/>
      <c r="BI33" s="263"/>
      <c r="BJ33" s="263"/>
      <c r="BK33" s="263"/>
      <c r="BL33" s="263"/>
      <c r="BM33" s="263"/>
      <c r="BN33" s="263"/>
      <c r="BO33" s="263"/>
      <c r="BP33" s="263"/>
      <c r="BQ33" s="263"/>
      <c r="BR33" s="264"/>
    </row>
  </sheetData>
  <sheetProtection password="F983" sheet="1" objects="1" scenarios="1"/>
  <protectedRanges>
    <protectedRange sqref="F5:O24 Z7:AE8" name="範囲1"/>
  </protectedRanges>
  <dataConsolidate/>
  <mergeCells count="73">
    <mergeCell ref="A1:S1"/>
    <mergeCell ref="B2:R3"/>
    <mergeCell ref="U2:AI3"/>
    <mergeCell ref="A5:E6"/>
    <mergeCell ref="F5:O6"/>
    <mergeCell ref="P5:Q6"/>
    <mergeCell ref="S5:S6"/>
    <mergeCell ref="U5:Y6"/>
    <mergeCell ref="Z5:AE6"/>
    <mergeCell ref="AF5:AG6"/>
    <mergeCell ref="U1:AI1"/>
    <mergeCell ref="AJ5:AJ6"/>
    <mergeCell ref="A7:E8"/>
    <mergeCell ref="F7:O8"/>
    <mergeCell ref="P7:Q8"/>
    <mergeCell ref="S7:S8"/>
    <mergeCell ref="U7:Y8"/>
    <mergeCell ref="Z7:AE8"/>
    <mergeCell ref="AF7:AG8"/>
    <mergeCell ref="AJ7:AJ8"/>
    <mergeCell ref="A9:E10"/>
    <mergeCell ref="F9:O10"/>
    <mergeCell ref="P9:Q10"/>
    <mergeCell ref="S9:S10"/>
    <mergeCell ref="A11:E12"/>
    <mergeCell ref="F11:O12"/>
    <mergeCell ref="P11:Q12"/>
    <mergeCell ref="S11:S12"/>
    <mergeCell ref="A13:E14"/>
    <mergeCell ref="F13:O14"/>
    <mergeCell ref="P13:Q14"/>
    <mergeCell ref="S13:S14"/>
    <mergeCell ref="A15:E16"/>
    <mergeCell ref="F15:O16"/>
    <mergeCell ref="P15:Q16"/>
    <mergeCell ref="S15:S16"/>
    <mergeCell ref="BH20:BR25"/>
    <mergeCell ref="A17:E18"/>
    <mergeCell ref="F17:O18"/>
    <mergeCell ref="P17:Q18"/>
    <mergeCell ref="S17:S18"/>
    <mergeCell ref="A19:E20"/>
    <mergeCell ref="F19:O20"/>
    <mergeCell ref="P19:Q20"/>
    <mergeCell ref="S19:S20"/>
    <mergeCell ref="AN20:AO25"/>
    <mergeCell ref="AP20:AQ25"/>
    <mergeCell ref="AR20:BB25"/>
    <mergeCell ref="BD20:BE25"/>
    <mergeCell ref="BF20:BG25"/>
    <mergeCell ref="A21:E22"/>
    <mergeCell ref="F21:O22"/>
    <mergeCell ref="P21:Q22"/>
    <mergeCell ref="S21:S22"/>
    <mergeCell ref="C26:F29"/>
    <mergeCell ref="G26:P29"/>
    <mergeCell ref="S26:S29"/>
    <mergeCell ref="A23:E24"/>
    <mergeCell ref="F23:O24"/>
    <mergeCell ref="BD26:BE29"/>
    <mergeCell ref="BF26:BG29"/>
    <mergeCell ref="BH26:BR29"/>
    <mergeCell ref="U30:X30"/>
    <mergeCell ref="Y30:AJ30"/>
    <mergeCell ref="BD30:BE33"/>
    <mergeCell ref="BF30:BG33"/>
    <mergeCell ref="BH30:BR33"/>
    <mergeCell ref="V26:Y29"/>
    <mergeCell ref="Z26:AI29"/>
    <mergeCell ref="AJ26:AJ29"/>
    <mergeCell ref="AN26:AO29"/>
    <mergeCell ref="AP26:AQ29"/>
    <mergeCell ref="AR26:BB29"/>
  </mergeCells>
  <phoneticPr fontId="3"/>
  <conditionalFormatting sqref="U7:AE8">
    <cfRule type="expression" dxfId="37" priority="6">
      <formula>$Z$5="辞退（短縮卒業・修了）"</formula>
    </cfRule>
  </conditionalFormatting>
  <conditionalFormatting sqref="Z9:AE10">
    <cfRule type="expression" dxfId="36" priority="5">
      <formula>$Z$5="辞退（短縮卒業・修了）"</formula>
    </cfRule>
  </conditionalFormatting>
  <conditionalFormatting sqref="G26:P29">
    <cfRule type="expression" dxfId="35" priority="2">
      <formula>$G$26=$AR$26</formula>
    </cfRule>
    <cfRule type="expression" dxfId="34" priority="4">
      <formula>$G$26="基本情報の入力完了です。"</formula>
    </cfRule>
  </conditionalFormatting>
  <conditionalFormatting sqref="Z26:AI29">
    <cfRule type="expression" dxfId="33" priority="1">
      <formula>$Z$26=$BH$26</formula>
    </cfRule>
    <cfRule type="expression" dxfId="32" priority="3">
      <formula>$Z$26="異動情報の入力完了です。"</formula>
    </cfRule>
  </conditionalFormatting>
  <dataValidations count="10">
    <dataValidation type="whole" allowBlank="1" showInputMessage="1" showErrorMessage="1" errorTitle="奨学生番号①エラー" error="貸与奨学金の11ケタの奨学生番号を入力してください。" sqref="F21:O22" xr:uid="{00000000-0002-0000-0000-000000000000}">
      <formula1>30000000000</formula1>
      <formula2>89999999999</formula2>
    </dataValidation>
    <dataValidation type="date" allowBlank="1" showInputMessage="1" showErrorMessage="1" errorTitle="届出年月日エラー" error="西暦YYYY/MM/DDの形式で入力してください。" sqref="F5:O6" xr:uid="{00000000-0002-0000-0000-000001000000}">
      <formula1>1</formula1>
      <formula2>117974</formula2>
    </dataValidation>
    <dataValidation type="whole" allowBlank="1" showInputMessage="1" showErrorMessage="1" errorTitle="学年エラー" error="数字のみで入力してください。" sqref="F19:O20" xr:uid="{00000000-0002-0000-0000-000002000000}">
      <formula1>1</formula1>
      <formula2>100</formula2>
    </dataValidation>
    <dataValidation type="list" allowBlank="1" showInputMessage="1" showErrorMessage="1" sqref="AA11" xr:uid="{00000000-0002-0000-0000-000003000000}">
      <formula1>"はい,いいえ"</formula1>
    </dataValidation>
    <dataValidation type="date" allowBlank="1" showInputMessage="1" showErrorMessage="1" error="西暦YYYY/MM/DDの形式で入力してください。" sqref="AC14 AA14 AE14" xr:uid="{00000000-0002-0000-0000-000004000000}">
      <formula1>1</formula1>
      <formula2>146099</formula2>
    </dataValidation>
    <dataValidation type="list" allowBlank="1" showInputMessage="1" showErrorMessage="1" sqref="Z7:AE8" xr:uid="{00000000-0002-0000-0000-000005000000}">
      <formula1>$AN$5:$AN$9</formula1>
    </dataValidation>
    <dataValidation allowBlank="1" showInputMessage="1" showErrorMessage="1" error="西暦YYYY/MM/DDの形式で入力してください。" sqref="AA19:AF20" xr:uid="{00000000-0002-0000-0000-000006000000}"/>
    <dataValidation imeMode="fullKatakana" allowBlank="1" showInputMessage="1" showErrorMessage="1" sqref="F15" xr:uid="{00000000-0002-0000-0000-000007000000}"/>
    <dataValidation type="whole" allowBlank="1" showInputMessage="1" showErrorMessage="1" errorTitle="奨学生番号②エラー" error="貸与奨学金の11ケタの奨学生番号を入力してください。" sqref="F23:O24" xr:uid="{00000000-0002-0000-0000-000008000000}">
      <formula1>30000000000</formula1>
      <formula2>99999999999</formula2>
    </dataValidation>
    <dataValidation type="date" allowBlank="1" showInputMessage="1" showErrorMessage="1" errorTitle="生年月日エラー" error="西暦YYYY/MM/DDの形式で入力してください。" sqref="F13:O14" xr:uid="{00000000-0002-0000-0000-000009000000}">
      <formula1>367</formula1>
      <formula2>110305</formula2>
    </dataValidation>
  </dataValidations>
  <printOptions horizontalCentered="1" verticalCentered="1"/>
  <pageMargins left="0.39370078740157483" right="0" top="0" bottom="0" header="0.51181102362204722" footer="0.51181102362204722"/>
  <pageSetup paperSize="9" scale="49" fitToWidth="2"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79998168889431442"/>
    <pageSetUpPr fitToPage="1"/>
  </sheetPr>
  <dimension ref="A1:EA77"/>
  <sheetViews>
    <sheetView showGridLines="0" view="pageBreakPreview" topLeftCell="A28" zoomScaleNormal="160" zoomScaleSheetLayoutView="100" workbookViewId="0">
      <selection activeCell="AA45" sqref="AA45:AI56"/>
    </sheetView>
  </sheetViews>
  <sheetFormatPr defaultColWidth="2.25" defaultRowHeight="13.5" customHeight="1"/>
  <cols>
    <col min="1" max="6" width="3.125" style="135" customWidth="1"/>
    <col min="7" max="14" width="3.125" style="3" customWidth="1"/>
    <col min="15" max="15" width="3.125" style="34" customWidth="1"/>
    <col min="16" max="22" width="3.125" style="135" customWidth="1"/>
    <col min="23" max="29" width="3.125" style="3" customWidth="1"/>
    <col min="30" max="51" width="3.125" style="36" customWidth="1"/>
    <col min="52" max="56" width="3.125" style="36" hidden="1" customWidth="1"/>
    <col min="57" max="57" width="2.625" style="36" hidden="1" customWidth="1"/>
    <col min="58" max="59" width="3.125" style="36" hidden="1" customWidth="1"/>
    <col min="60" max="100" width="2.25" style="3" hidden="1" customWidth="1"/>
    <col min="101" max="101" width="3" style="3" hidden="1" customWidth="1"/>
    <col min="102" max="110" width="2.25" style="3" hidden="1" customWidth="1"/>
    <col min="111" max="127" width="2.25" style="3" customWidth="1"/>
    <col min="128" max="129" width="2.25" style="3" hidden="1" customWidth="1"/>
    <col min="130" max="16384" width="2.25" style="3"/>
  </cols>
  <sheetData>
    <row r="1" spans="1:128" ht="30" customHeight="1" thickBot="1">
      <c r="A1" s="198" t="s">
        <v>129</v>
      </c>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474" t="s">
        <v>128</v>
      </c>
      <c r="AK1" s="475"/>
      <c r="AL1" s="475"/>
      <c r="AM1" s="475"/>
      <c r="AN1" s="475"/>
      <c r="AO1" s="475"/>
      <c r="AP1" s="475"/>
      <c r="AQ1" s="475"/>
      <c r="AR1" s="475"/>
      <c r="AS1" s="475"/>
      <c r="AT1" s="475"/>
      <c r="AU1" s="475"/>
      <c r="AV1" s="475"/>
      <c r="AW1" s="475"/>
      <c r="AX1" s="476"/>
      <c r="AY1" s="198"/>
      <c r="AZ1" s="198"/>
    </row>
    <row r="2" spans="1:128" ht="13.5" customHeight="1">
      <c r="B2" s="485" t="s">
        <v>86</v>
      </c>
      <c r="C2" s="486"/>
      <c r="D2" s="486"/>
      <c r="E2" s="486"/>
      <c r="F2" s="486"/>
      <c r="G2" s="486"/>
      <c r="H2" s="486"/>
      <c r="I2" s="486"/>
      <c r="J2" s="486"/>
      <c r="K2" s="486"/>
      <c r="L2" s="486"/>
      <c r="M2" s="486"/>
      <c r="N2" s="486"/>
      <c r="O2" s="486"/>
      <c r="P2" s="486"/>
      <c r="Q2" s="486"/>
      <c r="R2" s="486"/>
      <c r="S2" s="136"/>
      <c r="U2" s="352" t="s">
        <v>228</v>
      </c>
      <c r="V2" s="353"/>
      <c r="W2" s="354"/>
      <c r="X2" s="350" t="s">
        <v>64</v>
      </c>
      <c r="Y2" s="351"/>
      <c r="Z2" s="351"/>
      <c r="AA2" s="351"/>
      <c r="AB2" s="351"/>
      <c r="AC2" s="351"/>
      <c r="AD2" s="351"/>
      <c r="AE2" s="351"/>
      <c r="AF2" s="351"/>
      <c r="AG2" s="351"/>
      <c r="AH2" s="351"/>
      <c r="AI2" s="351"/>
      <c r="AJ2" s="351"/>
      <c r="AK2" s="351"/>
      <c r="AL2" s="351"/>
      <c r="AM2" s="351"/>
      <c r="AN2" s="351"/>
      <c r="AO2" s="351"/>
      <c r="AP2" s="351"/>
      <c r="AQ2" s="351"/>
      <c r="AR2" s="351"/>
      <c r="AS2" s="351"/>
      <c r="AT2" s="351"/>
      <c r="AU2" s="351"/>
      <c r="AV2" s="351"/>
      <c r="AW2" s="351"/>
      <c r="AX2" s="351"/>
      <c r="AY2" s="119"/>
      <c r="AZ2" s="119"/>
      <c r="BA2" s="119"/>
      <c r="BB2" s="119"/>
      <c r="BC2" s="119"/>
      <c r="BD2" s="119"/>
      <c r="BE2" s="111"/>
      <c r="BF2" s="111"/>
      <c r="BG2" s="118"/>
      <c r="BH2" s="118"/>
      <c r="BI2" s="118"/>
      <c r="BJ2" s="118"/>
      <c r="BK2" s="118"/>
      <c r="BL2" s="118"/>
      <c r="BM2" s="118"/>
      <c r="BN2" s="118"/>
      <c r="BO2" s="118"/>
      <c r="BP2" s="118"/>
      <c r="BQ2" s="117"/>
      <c r="BR2" s="117"/>
      <c r="BS2" s="117"/>
      <c r="BT2" s="117"/>
      <c r="BU2" s="117"/>
      <c r="DX2" s="3" t="s">
        <v>116</v>
      </c>
    </row>
    <row r="3" spans="1:128" ht="13.5" customHeight="1" thickBot="1">
      <c r="B3" s="485"/>
      <c r="C3" s="486"/>
      <c r="D3" s="486"/>
      <c r="E3" s="486"/>
      <c r="F3" s="486"/>
      <c r="G3" s="486"/>
      <c r="H3" s="486"/>
      <c r="I3" s="486"/>
      <c r="J3" s="486"/>
      <c r="K3" s="486"/>
      <c r="L3" s="486"/>
      <c r="M3" s="486"/>
      <c r="N3" s="486"/>
      <c r="O3" s="486"/>
      <c r="P3" s="486"/>
      <c r="Q3" s="486"/>
      <c r="R3" s="486"/>
      <c r="S3" s="136"/>
      <c r="U3" s="355"/>
      <c r="V3" s="356"/>
      <c r="W3" s="357"/>
      <c r="X3" s="350"/>
      <c r="Y3" s="351"/>
      <c r="Z3" s="351"/>
      <c r="AA3" s="351"/>
      <c r="AB3" s="351"/>
      <c r="AC3" s="351"/>
      <c r="AD3" s="351"/>
      <c r="AE3" s="351"/>
      <c r="AF3" s="351"/>
      <c r="AG3" s="351"/>
      <c r="AH3" s="351"/>
      <c r="AI3" s="351"/>
      <c r="AJ3" s="351"/>
      <c r="AK3" s="351"/>
      <c r="AL3" s="351"/>
      <c r="AM3" s="351"/>
      <c r="AN3" s="351"/>
      <c r="AO3" s="351"/>
      <c r="AP3" s="351"/>
      <c r="AQ3" s="351"/>
      <c r="AR3" s="351"/>
      <c r="AS3" s="351"/>
      <c r="AT3" s="351"/>
      <c r="AU3" s="351"/>
      <c r="AV3" s="351"/>
      <c r="AW3" s="351"/>
      <c r="AX3" s="351"/>
      <c r="AY3" s="32"/>
      <c r="AZ3" s="32"/>
      <c r="BA3" s="32"/>
      <c r="BB3" s="32"/>
      <c r="BC3" s="32"/>
      <c r="BD3" s="32"/>
      <c r="BE3" s="32"/>
      <c r="BF3" s="32"/>
      <c r="BG3" s="32"/>
      <c r="BH3" s="34"/>
      <c r="BI3" s="34"/>
      <c r="BJ3" s="34"/>
      <c r="BK3" s="34"/>
      <c r="BL3" s="34"/>
      <c r="BM3" s="34"/>
      <c r="BN3" s="34"/>
      <c r="BO3" s="34"/>
      <c r="BP3" s="34"/>
      <c r="BQ3" s="34"/>
      <c r="BR3" s="34"/>
      <c r="BS3" s="34"/>
      <c r="BT3" s="34"/>
      <c r="BU3" s="34"/>
    </row>
    <row r="4" spans="1:128" ht="13.5" customHeight="1">
      <c r="B4" s="485"/>
      <c r="C4" s="486"/>
      <c r="D4" s="486"/>
      <c r="E4" s="486"/>
      <c r="F4" s="486"/>
      <c r="G4" s="486"/>
      <c r="H4" s="486"/>
      <c r="I4" s="486"/>
      <c r="J4" s="486"/>
      <c r="K4" s="486"/>
      <c r="L4" s="486"/>
      <c r="M4" s="486"/>
      <c r="N4" s="486"/>
      <c r="O4" s="486"/>
      <c r="P4" s="486"/>
      <c r="Q4" s="486"/>
      <c r="R4" s="486"/>
      <c r="S4" s="136"/>
      <c r="U4" s="398" t="s">
        <v>115</v>
      </c>
      <c r="V4" s="398"/>
      <c r="W4" s="398"/>
      <c r="X4" s="398"/>
      <c r="Y4" s="398"/>
      <c r="Z4" s="398"/>
      <c r="AA4" s="398"/>
      <c r="AB4" s="398"/>
      <c r="AC4" s="398"/>
      <c r="AD4" s="398"/>
      <c r="AE4" s="398"/>
      <c r="AF4" s="398"/>
      <c r="AG4" s="398"/>
      <c r="AH4" s="398"/>
      <c r="AI4" s="398"/>
      <c r="AJ4" s="398"/>
      <c r="AK4" s="398"/>
      <c r="AL4" s="398"/>
      <c r="AM4" s="398"/>
      <c r="AN4" s="398"/>
      <c r="AO4" s="398"/>
      <c r="AP4" s="398"/>
      <c r="AQ4" s="398"/>
      <c r="AR4" s="398"/>
      <c r="AS4" s="398"/>
      <c r="AT4" s="398"/>
      <c r="AU4" s="398"/>
      <c r="AV4" s="398"/>
      <c r="AW4" s="398"/>
      <c r="AX4" s="398"/>
      <c r="AY4" s="398"/>
      <c r="AZ4" s="220"/>
      <c r="BA4" s="220"/>
      <c r="BB4" s="220"/>
      <c r="BC4" s="220"/>
      <c r="BD4" s="220"/>
      <c r="BE4" s="220"/>
      <c r="BF4" s="220"/>
      <c r="BG4" s="220"/>
      <c r="BH4" s="220"/>
      <c r="BI4" s="220"/>
      <c r="BJ4" s="220"/>
      <c r="BK4" s="220"/>
      <c r="BL4" s="220"/>
      <c r="BM4" s="220"/>
      <c r="BN4" s="220"/>
      <c r="BO4" s="220"/>
      <c r="BP4" s="220"/>
      <c r="BQ4" s="220"/>
      <c r="BR4" s="220"/>
      <c r="BS4" s="220"/>
      <c r="BT4" s="220"/>
      <c r="BU4" s="220"/>
    </row>
    <row r="5" spans="1:128" ht="13.5" customHeight="1">
      <c r="B5" s="486"/>
      <c r="C5" s="486"/>
      <c r="D5" s="486"/>
      <c r="E5" s="486"/>
      <c r="F5" s="486"/>
      <c r="G5" s="486"/>
      <c r="H5" s="486"/>
      <c r="I5" s="486"/>
      <c r="J5" s="486"/>
      <c r="K5" s="486"/>
      <c r="L5" s="486"/>
      <c r="M5" s="486"/>
      <c r="N5" s="486"/>
      <c r="O5" s="486"/>
      <c r="P5" s="486"/>
      <c r="Q5" s="486"/>
      <c r="R5" s="486"/>
      <c r="S5" s="136"/>
      <c r="U5" s="398"/>
      <c r="V5" s="398"/>
      <c r="W5" s="398"/>
      <c r="X5" s="398"/>
      <c r="Y5" s="398"/>
      <c r="Z5" s="398"/>
      <c r="AA5" s="398"/>
      <c r="AB5" s="398"/>
      <c r="AC5" s="398"/>
      <c r="AD5" s="398"/>
      <c r="AE5" s="398"/>
      <c r="AF5" s="398"/>
      <c r="AG5" s="398"/>
      <c r="AH5" s="398"/>
      <c r="AI5" s="398"/>
      <c r="AJ5" s="398"/>
      <c r="AK5" s="398"/>
      <c r="AL5" s="398"/>
      <c r="AM5" s="398"/>
      <c r="AN5" s="398"/>
      <c r="AO5" s="398"/>
      <c r="AP5" s="398"/>
      <c r="AQ5" s="398"/>
      <c r="AR5" s="398"/>
      <c r="AS5" s="398"/>
      <c r="AT5" s="398"/>
      <c r="AU5" s="398"/>
      <c r="AV5" s="398"/>
      <c r="AW5" s="398"/>
      <c r="AX5" s="398"/>
      <c r="AY5" s="398"/>
      <c r="AZ5" s="220"/>
      <c r="BA5" s="220"/>
      <c r="BB5" s="220"/>
      <c r="BC5" s="220"/>
      <c r="BD5" s="220"/>
      <c r="BE5" s="220"/>
      <c r="BF5" s="220"/>
      <c r="BG5" s="220"/>
      <c r="BH5" s="220"/>
      <c r="BI5" s="220"/>
      <c r="BJ5" s="220"/>
      <c r="BK5" s="220"/>
      <c r="BL5" s="220"/>
      <c r="BM5" s="220"/>
      <c r="BN5" s="220"/>
      <c r="BO5" s="220"/>
      <c r="BP5" s="220"/>
      <c r="BQ5" s="220"/>
      <c r="BR5" s="220"/>
      <c r="BS5" s="220"/>
      <c r="BT5" s="220"/>
      <c r="BU5" s="220"/>
    </row>
    <row r="6" spans="1:128" s="4" customFormat="1" ht="13.5" customHeight="1" thickBot="1">
      <c r="A6" s="155"/>
      <c r="B6" s="156"/>
      <c r="C6" s="156"/>
      <c r="D6" s="156"/>
      <c r="E6" s="156"/>
      <c r="F6" s="156"/>
      <c r="G6" s="156"/>
      <c r="H6" s="156"/>
      <c r="I6" s="156"/>
      <c r="J6" s="156"/>
      <c r="K6" s="156"/>
      <c r="L6" s="156"/>
      <c r="M6" s="156"/>
      <c r="N6" s="156"/>
      <c r="O6" s="156"/>
      <c r="P6" s="156"/>
      <c r="Q6" s="156"/>
      <c r="R6" s="156"/>
      <c r="S6" s="157"/>
      <c r="T6" s="155"/>
      <c r="AY6" s="158"/>
      <c r="AZ6" s="158"/>
      <c r="BA6" s="158"/>
      <c r="BB6" s="158"/>
      <c r="BC6" s="158"/>
      <c r="BD6" s="158"/>
      <c r="BE6" s="158"/>
      <c r="BF6" s="158"/>
      <c r="BG6" s="158"/>
    </row>
    <row r="7" spans="1:128" ht="13.5" customHeight="1">
      <c r="B7" s="289" t="s">
        <v>87</v>
      </c>
      <c r="C7" s="289"/>
      <c r="D7" s="289"/>
      <c r="E7" s="289"/>
      <c r="F7" s="159"/>
      <c r="G7" s="402" t="str">
        <f>IF('①基本情報・異動情報（学生入力用）'!F5="","学生入力用未入力です。",'①基本情報・異動情報（学生入力用）'!F5)</f>
        <v>学生入力用未入力です。</v>
      </c>
      <c r="H7" s="403"/>
      <c r="I7" s="403"/>
      <c r="J7" s="403"/>
      <c r="K7" s="403"/>
      <c r="L7" s="403"/>
      <c r="M7" s="403"/>
      <c r="N7" s="403"/>
      <c r="O7" s="403"/>
      <c r="P7" s="404"/>
      <c r="Q7" s="452" t="s">
        <v>88</v>
      </c>
      <c r="R7" s="32"/>
      <c r="S7" s="408"/>
      <c r="U7" s="485" t="s">
        <v>132</v>
      </c>
      <c r="V7" s="486"/>
      <c r="W7" s="486"/>
      <c r="X7" s="486"/>
      <c r="Y7" s="486"/>
      <c r="Z7" s="486"/>
      <c r="AA7" s="486"/>
      <c r="AB7" s="486"/>
      <c r="AC7" s="486"/>
      <c r="AD7" s="486"/>
      <c r="AE7" s="486"/>
      <c r="AF7" s="486"/>
      <c r="AG7" s="486"/>
      <c r="AH7" s="486"/>
      <c r="AI7" s="486"/>
      <c r="AJ7" s="486"/>
      <c r="AK7" s="486"/>
      <c r="AL7" s="486"/>
      <c r="AM7" s="486"/>
      <c r="AN7" s="486"/>
      <c r="AO7" s="486"/>
      <c r="AP7" s="486"/>
      <c r="AQ7" s="486"/>
      <c r="AR7" s="486"/>
      <c r="AS7" s="486"/>
      <c r="AT7" s="486"/>
      <c r="AU7" s="486"/>
      <c r="AV7" s="486"/>
      <c r="AW7" s="486"/>
      <c r="AX7" s="486"/>
      <c r="AY7" s="401">
        <f>IF(AV12="OK",0,1)</f>
        <v>1</v>
      </c>
      <c r="AZ7" s="32"/>
      <c r="BA7" s="468" t="e">
        <f>CU7*10000+CW7*100+CY7*1</f>
        <v>#VALUE!</v>
      </c>
      <c r="BB7" s="469"/>
      <c r="BC7" s="470"/>
      <c r="BF7" s="182" t="s">
        <v>89</v>
      </c>
      <c r="BK7" s="161"/>
      <c r="BL7" s="401">
        <f>IF(AI12="OK",0,1)</f>
        <v>1</v>
      </c>
      <c r="CU7" s="415" t="str">
        <f>IF(AP12="","",YEAR(AP12))</f>
        <v/>
      </c>
      <c r="CV7" s="418"/>
      <c r="CW7" s="417" t="str">
        <f>IF(AP12="","",MONTH(AP12))</f>
        <v/>
      </c>
      <c r="CX7" s="418"/>
      <c r="CY7" s="417" t="str">
        <f>IF(AP12="","",DAY(AP12))</f>
        <v/>
      </c>
      <c r="CZ7" s="385"/>
    </row>
    <row r="8" spans="1:128" ht="13.5" customHeight="1" thickBot="1">
      <c r="B8" s="289"/>
      <c r="C8" s="289"/>
      <c r="D8" s="289"/>
      <c r="E8" s="289"/>
      <c r="F8" s="159"/>
      <c r="G8" s="421"/>
      <c r="H8" s="422"/>
      <c r="I8" s="422"/>
      <c r="J8" s="422"/>
      <c r="K8" s="422"/>
      <c r="L8" s="422"/>
      <c r="M8" s="422"/>
      <c r="N8" s="422"/>
      <c r="O8" s="422"/>
      <c r="P8" s="423"/>
      <c r="Q8" s="453"/>
      <c r="R8" s="32"/>
      <c r="S8" s="408"/>
      <c r="U8" s="485"/>
      <c r="V8" s="486"/>
      <c r="W8" s="486"/>
      <c r="X8" s="486"/>
      <c r="Y8" s="486"/>
      <c r="Z8" s="486"/>
      <c r="AA8" s="486"/>
      <c r="AB8" s="486"/>
      <c r="AC8" s="486"/>
      <c r="AD8" s="486"/>
      <c r="AE8" s="486"/>
      <c r="AF8" s="486"/>
      <c r="AG8" s="486"/>
      <c r="AH8" s="486"/>
      <c r="AI8" s="486"/>
      <c r="AJ8" s="486"/>
      <c r="AK8" s="486"/>
      <c r="AL8" s="486"/>
      <c r="AM8" s="486"/>
      <c r="AN8" s="486"/>
      <c r="AO8" s="486"/>
      <c r="AP8" s="486"/>
      <c r="AQ8" s="486"/>
      <c r="AR8" s="486"/>
      <c r="AS8" s="486"/>
      <c r="AT8" s="486"/>
      <c r="AU8" s="486"/>
      <c r="AV8" s="486"/>
      <c r="AW8" s="486"/>
      <c r="AX8" s="486"/>
      <c r="AY8" s="401"/>
      <c r="BA8" s="471"/>
      <c r="BB8" s="472"/>
      <c r="BC8" s="473"/>
      <c r="BF8" s="182" t="s">
        <v>90</v>
      </c>
      <c r="BK8" s="161"/>
      <c r="BL8" s="401"/>
      <c r="CU8" s="416"/>
      <c r="CV8" s="420"/>
      <c r="CW8" s="419"/>
      <c r="CX8" s="420"/>
      <c r="CY8" s="419"/>
      <c r="CZ8" s="387"/>
    </row>
    <row r="9" spans="1:128" ht="13.5" customHeight="1">
      <c r="B9" s="289" t="s">
        <v>74</v>
      </c>
      <c r="C9" s="289"/>
      <c r="D9" s="289"/>
      <c r="E9" s="289"/>
      <c r="F9" s="159"/>
      <c r="G9" s="402" t="str">
        <f>IF('①基本情報・異動情報（学生入力用）'!F7="","学生入力用未入力です。",'①基本情報・異動情報（学生入力用）'!F7)</f>
        <v>国立大学法人京都大学</v>
      </c>
      <c r="H9" s="403"/>
      <c r="I9" s="403"/>
      <c r="J9" s="403"/>
      <c r="K9" s="403"/>
      <c r="L9" s="403"/>
      <c r="M9" s="403"/>
      <c r="N9" s="403"/>
      <c r="O9" s="403"/>
      <c r="P9" s="404"/>
      <c r="Q9" s="453"/>
      <c r="R9" s="32"/>
      <c r="S9" s="408"/>
      <c r="U9" s="485"/>
      <c r="V9" s="486"/>
      <c r="W9" s="486"/>
      <c r="X9" s="486"/>
      <c r="Y9" s="486"/>
      <c r="Z9" s="486"/>
      <c r="AA9" s="486"/>
      <c r="AB9" s="486"/>
      <c r="AC9" s="486"/>
      <c r="AD9" s="486"/>
      <c r="AE9" s="486"/>
      <c r="AF9" s="486"/>
      <c r="AG9" s="486"/>
      <c r="AH9" s="486"/>
      <c r="AI9" s="486"/>
      <c r="AJ9" s="486"/>
      <c r="AK9" s="486"/>
      <c r="AL9" s="486"/>
      <c r="AM9" s="486"/>
      <c r="AN9" s="486"/>
      <c r="AO9" s="486"/>
      <c r="AP9" s="486"/>
      <c r="AQ9" s="486"/>
      <c r="AR9" s="486"/>
      <c r="AS9" s="486"/>
      <c r="AT9" s="486"/>
      <c r="AU9" s="486"/>
      <c r="AV9" s="486"/>
      <c r="AW9" s="486"/>
      <c r="AX9" s="486"/>
      <c r="BK9" s="138"/>
      <c r="BL9" s="401">
        <f>IF(AI14="OK",0,1)</f>
        <v>1</v>
      </c>
    </row>
    <row r="10" spans="1:128" ht="13.5" customHeight="1" thickBot="1">
      <c r="B10" s="289"/>
      <c r="C10" s="289"/>
      <c r="D10" s="289"/>
      <c r="E10" s="289"/>
      <c r="F10" s="159"/>
      <c r="G10" s="421"/>
      <c r="H10" s="422"/>
      <c r="I10" s="422"/>
      <c r="J10" s="422"/>
      <c r="K10" s="422"/>
      <c r="L10" s="422"/>
      <c r="M10" s="422"/>
      <c r="N10" s="422"/>
      <c r="O10" s="422"/>
      <c r="P10" s="423"/>
      <c r="Q10" s="453"/>
      <c r="R10" s="32"/>
      <c r="S10" s="408"/>
      <c r="U10" s="486"/>
      <c r="V10" s="486"/>
      <c r="W10" s="486"/>
      <c r="X10" s="486"/>
      <c r="Y10" s="486"/>
      <c r="Z10" s="486"/>
      <c r="AA10" s="486"/>
      <c r="AB10" s="486"/>
      <c r="AC10" s="486"/>
      <c r="AD10" s="486"/>
      <c r="AE10" s="486"/>
      <c r="AF10" s="486"/>
      <c r="AG10" s="486"/>
      <c r="AH10" s="486"/>
      <c r="AI10" s="486"/>
      <c r="AJ10" s="486"/>
      <c r="AK10" s="486"/>
      <c r="AL10" s="486"/>
      <c r="AM10" s="486"/>
      <c r="AN10" s="486"/>
      <c r="AO10" s="486"/>
      <c r="AP10" s="486"/>
      <c r="AQ10" s="486"/>
      <c r="AR10" s="486"/>
      <c r="AS10" s="486"/>
      <c r="AT10" s="486"/>
      <c r="AU10" s="486"/>
      <c r="AV10" s="486"/>
      <c r="AW10" s="486"/>
      <c r="AX10" s="486"/>
      <c r="BK10" s="161"/>
      <c r="BL10" s="401"/>
    </row>
    <row r="11" spans="1:128" ht="13.5" customHeight="1" thickBot="1">
      <c r="B11" s="289" t="s">
        <v>76</v>
      </c>
      <c r="C11" s="289"/>
      <c r="D11" s="289"/>
      <c r="E11" s="289"/>
      <c r="F11" s="159"/>
      <c r="G11" s="402" t="str">
        <f>IF('①基本情報・異動情報（学生入力用）'!F9="","学生入力用未入力です。",'①基本情報・異動情報（学生入力用）'!F9)</f>
        <v>学生入力用未入力です。</v>
      </c>
      <c r="H11" s="403"/>
      <c r="I11" s="403"/>
      <c r="J11" s="403"/>
      <c r="K11" s="403"/>
      <c r="L11" s="403"/>
      <c r="M11" s="403"/>
      <c r="N11" s="403"/>
      <c r="O11" s="403"/>
      <c r="P11" s="404"/>
      <c r="Q11" s="453"/>
      <c r="R11" s="32"/>
      <c r="S11" s="408"/>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row>
    <row r="12" spans="1:128" ht="13.5" customHeight="1" thickBot="1">
      <c r="B12" s="289"/>
      <c r="C12" s="289"/>
      <c r="D12" s="289"/>
      <c r="E12" s="289"/>
      <c r="F12" s="159"/>
      <c r="G12" s="421"/>
      <c r="H12" s="422"/>
      <c r="I12" s="422"/>
      <c r="J12" s="422"/>
      <c r="K12" s="422"/>
      <c r="L12" s="422"/>
      <c r="M12" s="422"/>
      <c r="N12" s="422"/>
      <c r="O12" s="422"/>
      <c r="P12" s="423"/>
      <c r="Q12" s="453"/>
      <c r="R12" s="32"/>
      <c r="S12" s="408"/>
      <c r="U12" s="289" t="s">
        <v>70</v>
      </c>
      <c r="V12" s="289"/>
      <c r="W12" s="289"/>
      <c r="X12" s="289"/>
      <c r="Y12" s="289"/>
      <c r="Z12" s="160"/>
      <c r="AA12" s="328" t="str">
        <f>IF('①基本情報・異動情報（学生入力用）'!Z5="","学生入力用未入力です。",'①基本情報・異動情報（学生入力用）'!Z5)</f>
        <v>退学</v>
      </c>
      <c r="AB12" s="329"/>
      <c r="AC12" s="329"/>
      <c r="AD12" s="329"/>
      <c r="AE12" s="329"/>
      <c r="AF12" s="329"/>
      <c r="AG12" s="329"/>
      <c r="AH12" s="330"/>
      <c r="AI12" s="487" t="s">
        <v>88</v>
      </c>
      <c r="AJ12" s="459" t="s">
        <v>113</v>
      </c>
      <c r="AK12" s="460"/>
      <c r="AL12" s="460"/>
      <c r="AM12" s="460"/>
      <c r="AN12" s="460"/>
      <c r="AP12" s="461"/>
      <c r="AQ12" s="462"/>
      <c r="AR12" s="462"/>
      <c r="AS12" s="462"/>
      <c r="AT12" s="462"/>
      <c r="AU12" s="463"/>
      <c r="AV12" s="467" t="str">
        <f>IF(OR(CU7="",CW7="",CY7=""),"未入力","OK")</f>
        <v>未入力</v>
      </c>
      <c r="AW12" s="401"/>
      <c r="AX12" s="401"/>
      <c r="DC12" s="435" t="str">
        <f>IF(AA17="","未入力","OK")</f>
        <v>未入力</v>
      </c>
      <c r="DD12" s="435"/>
      <c r="DE12" s="401">
        <f>IF(DC12="OK",0,1)</f>
        <v>1</v>
      </c>
    </row>
    <row r="13" spans="1:128" ht="13.5" customHeight="1" thickBot="1">
      <c r="B13" s="302" t="s">
        <v>77</v>
      </c>
      <c r="C13" s="302"/>
      <c r="D13" s="302"/>
      <c r="E13" s="302"/>
      <c r="F13" s="159"/>
      <c r="G13" s="436" t="str">
        <f>IF('①基本情報・異動情報（学生入力用）'!F11="","学生入力用未入力です。",'①基本情報・異動情報（学生入力用）'!F11)</f>
        <v>学生入力用未入力です。</v>
      </c>
      <c r="H13" s="437"/>
      <c r="I13" s="437"/>
      <c r="J13" s="437"/>
      <c r="K13" s="437"/>
      <c r="L13" s="437"/>
      <c r="M13" s="437"/>
      <c r="N13" s="437"/>
      <c r="O13" s="437"/>
      <c r="P13" s="438"/>
      <c r="Q13" s="453"/>
      <c r="R13" s="32"/>
      <c r="S13" s="408"/>
      <c r="T13" s="163"/>
      <c r="U13" s="289"/>
      <c r="V13" s="289"/>
      <c r="W13" s="289"/>
      <c r="X13" s="289"/>
      <c r="Y13" s="289"/>
      <c r="Z13" s="160"/>
      <c r="AA13" s="331"/>
      <c r="AB13" s="332"/>
      <c r="AC13" s="332"/>
      <c r="AD13" s="332"/>
      <c r="AE13" s="332"/>
      <c r="AF13" s="332"/>
      <c r="AG13" s="332"/>
      <c r="AH13" s="333"/>
      <c r="AI13" s="488"/>
      <c r="AJ13" s="460"/>
      <c r="AK13" s="460"/>
      <c r="AL13" s="460"/>
      <c r="AM13" s="460"/>
      <c r="AN13" s="460"/>
      <c r="AP13" s="464"/>
      <c r="AQ13" s="465"/>
      <c r="AR13" s="465"/>
      <c r="AS13" s="465"/>
      <c r="AT13" s="465"/>
      <c r="AU13" s="466"/>
      <c r="AV13" s="467"/>
      <c r="AW13" s="401"/>
      <c r="AX13" s="401"/>
      <c r="DC13" s="435"/>
      <c r="DD13" s="435"/>
      <c r="DE13" s="401"/>
    </row>
    <row r="14" spans="1:128" ht="13.5" customHeight="1" thickTop="1" thickBot="1">
      <c r="B14" s="302"/>
      <c r="C14" s="302"/>
      <c r="D14" s="302"/>
      <c r="E14" s="302"/>
      <c r="F14" s="159"/>
      <c r="G14" s="439"/>
      <c r="H14" s="440"/>
      <c r="I14" s="440"/>
      <c r="J14" s="440"/>
      <c r="K14" s="440"/>
      <c r="L14" s="440"/>
      <c r="M14" s="440"/>
      <c r="N14" s="440"/>
      <c r="O14" s="440"/>
      <c r="P14" s="441"/>
      <c r="Q14" s="453"/>
      <c r="R14" s="32"/>
      <c r="S14" s="408"/>
      <c r="T14" s="140"/>
      <c r="U14" s="302" t="s">
        <v>75</v>
      </c>
      <c r="V14" s="302"/>
      <c r="W14" s="302"/>
      <c r="X14" s="302"/>
      <c r="Y14" s="302"/>
      <c r="Z14" s="160"/>
      <c r="AA14" s="458" t="str">
        <f>IF('①基本情報・異動情報（学生入力用）'!Z7="","学生入力用未入力です。",'①基本情報・異動情報（学生入力用）'!Z7)</f>
        <v>学生入力用未入力です。</v>
      </c>
      <c r="AB14" s="329"/>
      <c r="AC14" s="329"/>
      <c r="AD14" s="329"/>
      <c r="AE14" s="329"/>
      <c r="AF14" s="329"/>
      <c r="AG14" s="329"/>
      <c r="AH14" s="330"/>
      <c r="AI14" s="488"/>
      <c r="AJ14" s="425" t="s">
        <v>91</v>
      </c>
      <c r="AK14" s="426"/>
      <c r="AL14" s="427" t="s">
        <v>92</v>
      </c>
      <c r="AM14" s="427"/>
      <c r="AN14" s="427"/>
      <c r="AO14" s="428"/>
      <c r="AP14" s="429" t="str">
        <f>IF(CU7="","",IF(AND(CW7&gt;11,CY7&gt;1),(CU7+1)&amp;"／"&amp;"1",IF(AND(CY7&gt;1,CY7&lt;32),CU7&amp;"／"&amp;(CW7+1),CU7&amp;"／"&amp;CW7)))</f>
        <v/>
      </c>
      <c r="AQ14" s="442"/>
      <c r="AR14" s="442"/>
      <c r="AS14" s="442"/>
      <c r="AT14" s="442"/>
      <c r="AU14" s="443"/>
      <c r="AY14" s="67"/>
      <c r="AZ14" s="67"/>
      <c r="BA14" s="409" t="e">
        <f>CU14*10000+CW14*100+CY14</f>
        <v>#VALUE!</v>
      </c>
      <c r="BB14" s="410"/>
      <c r="BC14" s="411"/>
      <c r="BD14" s="252" t="e">
        <f>IF(BA14&lt;BA16,"正",IF(BA14=BA16,"同","誤"))</f>
        <v>#VALUE!</v>
      </c>
      <c r="BE14" s="451"/>
      <c r="BF14" s="394" t="s">
        <v>94</v>
      </c>
      <c r="BG14" s="395"/>
      <c r="BH14" s="395"/>
      <c r="BI14" s="395"/>
      <c r="BJ14" s="395"/>
      <c r="BK14" s="396" t="s">
        <v>95</v>
      </c>
      <c r="BL14" s="397"/>
      <c r="BM14" s="397"/>
      <c r="BN14" s="397"/>
      <c r="BO14" s="397"/>
      <c r="BP14" s="397"/>
      <c r="BQ14" s="397"/>
      <c r="BR14" s="397"/>
      <c r="BS14" s="397"/>
      <c r="BT14" s="397"/>
      <c r="BU14" s="397"/>
      <c r="BV14" s="397"/>
      <c r="BW14" s="397"/>
      <c r="CA14" s="394">
        <v>0</v>
      </c>
      <c r="CB14" s="395"/>
      <c r="CC14" s="395"/>
      <c r="CD14" s="395"/>
      <c r="CE14" s="395"/>
      <c r="CF14" s="396" t="s">
        <v>96</v>
      </c>
      <c r="CG14" s="397"/>
      <c r="CH14" s="397"/>
      <c r="CI14" s="397"/>
      <c r="CJ14" s="397"/>
      <c r="CK14" s="397"/>
      <c r="CL14" s="397"/>
      <c r="CM14" s="397"/>
      <c r="CN14" s="397"/>
      <c r="CO14" s="397"/>
      <c r="CP14" s="397"/>
      <c r="CQ14" s="397"/>
      <c r="CR14" s="397"/>
      <c r="CU14" s="447" t="str">
        <f>IF(AA19="","",YEAR(AA19))</f>
        <v/>
      </c>
      <c r="CV14" s="448"/>
      <c r="CW14" s="417" t="str">
        <f>IF(AA19="","",MONTH(AA19))</f>
        <v/>
      </c>
      <c r="CX14" s="418"/>
      <c r="CY14" s="384" t="str">
        <f>IF(AA19="","",DAY(AA19))</f>
        <v/>
      </c>
      <c r="CZ14" s="385"/>
      <c r="DC14" s="399" t="str">
        <f>IF(OR(CU14="",CW14="",CY14=""),"未入力","OK")</f>
        <v>未入力</v>
      </c>
      <c r="DD14" s="400"/>
      <c r="DE14" s="401">
        <f>IF(DC14="OK",0,1)</f>
        <v>1</v>
      </c>
    </row>
    <row r="15" spans="1:128" ht="13.5" customHeight="1" thickBot="1">
      <c r="B15" s="304" t="s">
        <v>97</v>
      </c>
      <c r="C15" s="302"/>
      <c r="D15" s="302"/>
      <c r="E15" s="302"/>
      <c r="F15" s="290"/>
      <c r="G15" s="402" t="str">
        <f>IF('①基本情報・異動情報（学生入力用）'!F13="","学生入力用未入力です。",'①基本情報・異動情報（学生入力用）'!F13)</f>
        <v>学生入力用未入力です。</v>
      </c>
      <c r="H15" s="403"/>
      <c r="I15" s="403"/>
      <c r="J15" s="403"/>
      <c r="K15" s="403"/>
      <c r="L15" s="403"/>
      <c r="M15" s="403"/>
      <c r="N15" s="403"/>
      <c r="O15" s="403"/>
      <c r="P15" s="404"/>
      <c r="Q15" s="453"/>
      <c r="R15" s="32"/>
      <c r="S15" s="408"/>
      <c r="T15" s="140"/>
      <c r="U15" s="302"/>
      <c r="V15" s="302"/>
      <c r="W15" s="302"/>
      <c r="X15" s="302"/>
      <c r="Y15" s="302"/>
      <c r="Z15" s="160"/>
      <c r="AA15" s="331"/>
      <c r="AB15" s="332"/>
      <c r="AC15" s="332"/>
      <c r="AD15" s="332"/>
      <c r="AE15" s="332"/>
      <c r="AF15" s="332"/>
      <c r="AG15" s="332"/>
      <c r="AH15" s="333"/>
      <c r="AI15" s="489"/>
      <c r="AJ15" s="426"/>
      <c r="AK15" s="426"/>
      <c r="AL15" s="427"/>
      <c r="AM15" s="427"/>
      <c r="AN15" s="427"/>
      <c r="AO15" s="428"/>
      <c r="AP15" s="444"/>
      <c r="AQ15" s="445"/>
      <c r="AR15" s="445"/>
      <c r="AS15" s="445"/>
      <c r="AT15" s="445"/>
      <c r="AU15" s="446"/>
      <c r="AY15" s="67"/>
      <c r="AZ15" s="67"/>
      <c r="BA15" s="412"/>
      <c r="BB15" s="413"/>
      <c r="BC15" s="414"/>
      <c r="BD15" s="252"/>
      <c r="BE15" s="451"/>
      <c r="BF15" s="395"/>
      <c r="BG15" s="395"/>
      <c r="BH15" s="395"/>
      <c r="BI15" s="395"/>
      <c r="BJ15" s="395"/>
      <c r="BK15" s="397"/>
      <c r="BL15" s="397"/>
      <c r="BM15" s="397"/>
      <c r="BN15" s="397"/>
      <c r="BO15" s="397"/>
      <c r="BP15" s="397"/>
      <c r="BQ15" s="397"/>
      <c r="BR15" s="397"/>
      <c r="BS15" s="397"/>
      <c r="BT15" s="397"/>
      <c r="BU15" s="397"/>
      <c r="BV15" s="397"/>
      <c r="BW15" s="397"/>
      <c r="CA15" s="395"/>
      <c r="CB15" s="395"/>
      <c r="CC15" s="395"/>
      <c r="CD15" s="395"/>
      <c r="CE15" s="395"/>
      <c r="CF15" s="397"/>
      <c r="CG15" s="397"/>
      <c r="CH15" s="397"/>
      <c r="CI15" s="397"/>
      <c r="CJ15" s="397"/>
      <c r="CK15" s="397"/>
      <c r="CL15" s="397"/>
      <c r="CM15" s="397"/>
      <c r="CN15" s="397"/>
      <c r="CO15" s="397"/>
      <c r="CP15" s="397"/>
      <c r="CQ15" s="397"/>
      <c r="CR15" s="397"/>
      <c r="CU15" s="449"/>
      <c r="CV15" s="450"/>
      <c r="CW15" s="419"/>
      <c r="CX15" s="420"/>
      <c r="CY15" s="386"/>
      <c r="CZ15" s="387"/>
      <c r="DC15" s="399"/>
      <c r="DD15" s="400"/>
      <c r="DE15" s="401"/>
    </row>
    <row r="16" spans="1:128" ht="13.5" customHeight="1" thickBot="1">
      <c r="B16" s="302"/>
      <c r="C16" s="302"/>
      <c r="D16" s="302"/>
      <c r="E16" s="302"/>
      <c r="F16" s="290"/>
      <c r="G16" s="421"/>
      <c r="H16" s="422"/>
      <c r="I16" s="422"/>
      <c r="J16" s="422"/>
      <c r="K16" s="422"/>
      <c r="L16" s="422"/>
      <c r="M16" s="422"/>
      <c r="N16" s="422"/>
      <c r="O16" s="422"/>
      <c r="P16" s="423"/>
      <c r="Q16" s="453"/>
      <c r="R16" s="32"/>
      <c r="S16" s="408"/>
      <c r="AF16" s="162"/>
      <c r="AG16" s="32"/>
      <c r="AH16" s="32"/>
      <c r="AI16" s="32"/>
      <c r="AY16" s="67"/>
      <c r="AZ16" s="67"/>
      <c r="BA16" s="409" t="e">
        <f>IF(AA17="いいえ","98765432",CU16*10000+CW16*100+CY16)</f>
        <v>#VALUE!</v>
      </c>
      <c r="BB16" s="410"/>
      <c r="BC16" s="411"/>
      <c r="BD16" s="252"/>
      <c r="BE16" s="451"/>
      <c r="BF16" s="395"/>
      <c r="BG16" s="395"/>
      <c r="BH16" s="395"/>
      <c r="BI16" s="395"/>
      <c r="BJ16" s="395"/>
      <c r="BK16" s="397"/>
      <c r="BL16" s="397"/>
      <c r="BM16" s="397"/>
      <c r="BN16" s="397"/>
      <c r="BO16" s="397"/>
      <c r="BP16" s="397"/>
      <c r="BQ16" s="397"/>
      <c r="BR16" s="397"/>
      <c r="BS16" s="397"/>
      <c r="BT16" s="397"/>
      <c r="BU16" s="397"/>
      <c r="BV16" s="397"/>
      <c r="BW16" s="397"/>
      <c r="CA16" s="395"/>
      <c r="CB16" s="395"/>
      <c r="CC16" s="395"/>
      <c r="CD16" s="395"/>
      <c r="CE16" s="395"/>
      <c r="CF16" s="397"/>
      <c r="CG16" s="397"/>
      <c r="CH16" s="397"/>
      <c r="CI16" s="397"/>
      <c r="CJ16" s="397"/>
      <c r="CK16" s="397"/>
      <c r="CL16" s="397"/>
      <c r="CM16" s="397"/>
      <c r="CN16" s="397"/>
      <c r="CO16" s="397"/>
      <c r="CP16" s="397"/>
      <c r="CQ16" s="397"/>
      <c r="CR16" s="397"/>
      <c r="CU16" s="415" t="str">
        <f>IF(AA21="","",YEAR(AA21))</f>
        <v/>
      </c>
      <c r="CV16" s="384"/>
      <c r="CW16" s="417" t="str">
        <f>IF(AA21="","",MONTH(AA21))</f>
        <v/>
      </c>
      <c r="CX16" s="418"/>
      <c r="CY16" s="384" t="str">
        <f>IF(AA21="","",DAY(AA21))</f>
        <v/>
      </c>
      <c r="CZ16" s="385"/>
      <c r="DC16" s="399" t="str">
        <f>IF(OR(CU16="",CW16="",CY16=""),"未入力","OK")</f>
        <v>未入力</v>
      </c>
      <c r="DD16" s="400"/>
      <c r="DE16" s="401">
        <f>IF(AA17="いいえ",0,IF(DC16="OK",0,1))</f>
        <v>1</v>
      </c>
    </row>
    <row r="17" spans="1:109" ht="13.5" customHeight="1" thickBot="1">
      <c r="B17" s="289" t="s">
        <v>79</v>
      </c>
      <c r="C17" s="289"/>
      <c r="D17" s="289"/>
      <c r="E17" s="289"/>
      <c r="F17" s="159"/>
      <c r="G17" s="402" t="str">
        <f>IF('①基本情報・異動情報（学生入力用）'!F15="","学生入力用未入力です。",'①基本情報・異動情報（学生入力用）'!F15)</f>
        <v>学生入力用未入力です。</v>
      </c>
      <c r="H17" s="403"/>
      <c r="I17" s="403"/>
      <c r="J17" s="403"/>
      <c r="K17" s="403"/>
      <c r="L17" s="403"/>
      <c r="M17" s="403"/>
      <c r="N17" s="403"/>
      <c r="O17" s="403"/>
      <c r="P17" s="404"/>
      <c r="Q17" s="453"/>
      <c r="R17" s="32"/>
      <c r="S17" s="408"/>
      <c r="T17" s="140"/>
      <c r="U17" s="455" t="s">
        <v>134</v>
      </c>
      <c r="V17" s="455"/>
      <c r="W17" s="455"/>
      <c r="X17" s="455"/>
      <c r="Y17" s="455"/>
      <c r="Z17" s="456"/>
      <c r="AA17" s="291"/>
      <c r="AB17" s="292"/>
      <c r="AC17" s="292"/>
      <c r="AD17" s="292"/>
      <c r="AE17" s="292"/>
      <c r="AF17" s="292"/>
      <c r="AG17" s="292"/>
      <c r="AH17" s="292"/>
      <c r="AI17" s="293"/>
      <c r="AJ17" s="32"/>
      <c r="AK17" s="32"/>
      <c r="AL17" s="35"/>
      <c r="AM17" s="35"/>
      <c r="AN17" s="35"/>
      <c r="AY17" s="67"/>
      <c r="AZ17" s="67"/>
      <c r="BA17" s="412"/>
      <c r="BB17" s="413"/>
      <c r="BC17" s="414"/>
      <c r="BD17" s="252"/>
      <c r="BE17" s="451"/>
      <c r="BF17" s="394" t="s">
        <v>99</v>
      </c>
      <c r="BG17" s="395"/>
      <c r="BH17" s="395"/>
      <c r="BI17" s="395"/>
      <c r="BJ17" s="395"/>
      <c r="BK17" s="396" t="s">
        <v>122</v>
      </c>
      <c r="BL17" s="397"/>
      <c r="BM17" s="397"/>
      <c r="BN17" s="397"/>
      <c r="BO17" s="397"/>
      <c r="BP17" s="397"/>
      <c r="BQ17" s="397"/>
      <c r="BR17" s="397"/>
      <c r="BS17" s="397"/>
      <c r="BT17" s="397"/>
      <c r="BU17" s="397"/>
      <c r="BV17" s="397"/>
      <c r="BW17" s="397"/>
      <c r="CA17" s="394">
        <f>DE18</f>
        <v>3</v>
      </c>
      <c r="CB17" s="395"/>
      <c r="CC17" s="395"/>
      <c r="CD17" s="395"/>
      <c r="CE17" s="395"/>
      <c r="CF17" s="396" t="s">
        <v>85</v>
      </c>
      <c r="CG17" s="397"/>
      <c r="CH17" s="397"/>
      <c r="CI17" s="397"/>
      <c r="CJ17" s="397"/>
      <c r="CK17" s="397"/>
      <c r="CL17" s="397"/>
      <c r="CM17" s="397"/>
      <c r="CN17" s="397"/>
      <c r="CO17" s="397"/>
      <c r="CP17" s="397"/>
      <c r="CQ17" s="397"/>
      <c r="CR17" s="397"/>
      <c r="CU17" s="416"/>
      <c r="CV17" s="386"/>
      <c r="CW17" s="419"/>
      <c r="CX17" s="420"/>
      <c r="CY17" s="386"/>
      <c r="CZ17" s="387"/>
      <c r="DC17" s="399"/>
      <c r="DD17" s="400"/>
      <c r="DE17" s="401"/>
    </row>
    <row r="18" spans="1:109" ht="13.5" customHeight="1" thickBot="1">
      <c r="B18" s="289"/>
      <c r="C18" s="289"/>
      <c r="D18" s="289"/>
      <c r="E18" s="289"/>
      <c r="F18" s="159"/>
      <c r="G18" s="405"/>
      <c r="H18" s="406"/>
      <c r="I18" s="406"/>
      <c r="J18" s="406"/>
      <c r="K18" s="406"/>
      <c r="L18" s="406"/>
      <c r="M18" s="406"/>
      <c r="N18" s="406"/>
      <c r="O18" s="406"/>
      <c r="P18" s="407"/>
      <c r="Q18" s="453"/>
      <c r="R18" s="32"/>
      <c r="S18" s="408"/>
      <c r="T18" s="140"/>
      <c r="U18" s="455"/>
      <c r="V18" s="455"/>
      <c r="W18" s="455"/>
      <c r="X18" s="455"/>
      <c r="Y18" s="455"/>
      <c r="Z18" s="456"/>
      <c r="AA18" s="294"/>
      <c r="AB18" s="295"/>
      <c r="AC18" s="295"/>
      <c r="AD18" s="295"/>
      <c r="AE18" s="295"/>
      <c r="AF18" s="295"/>
      <c r="AG18" s="295"/>
      <c r="AH18" s="295"/>
      <c r="AI18" s="296"/>
      <c r="AJ18" s="32"/>
      <c r="AK18" s="32"/>
      <c r="AL18" s="35"/>
      <c r="AM18" s="35"/>
      <c r="AN18" s="35"/>
      <c r="AO18" s="35"/>
      <c r="AY18" s="67"/>
      <c r="AZ18" s="67"/>
      <c r="BA18" s="168"/>
      <c r="BB18" s="168"/>
      <c r="BC18" s="168"/>
      <c r="BD18" s="151"/>
      <c r="BE18" s="151"/>
      <c r="BF18" s="395"/>
      <c r="BG18" s="395"/>
      <c r="BH18" s="395"/>
      <c r="BI18" s="395"/>
      <c r="BJ18" s="395"/>
      <c r="BK18" s="397"/>
      <c r="BL18" s="397"/>
      <c r="BM18" s="397"/>
      <c r="BN18" s="397"/>
      <c r="BO18" s="397"/>
      <c r="BP18" s="397"/>
      <c r="BQ18" s="397"/>
      <c r="BR18" s="397"/>
      <c r="BS18" s="397"/>
      <c r="BT18" s="397"/>
      <c r="BU18" s="397"/>
      <c r="BV18" s="397"/>
      <c r="BW18" s="397"/>
      <c r="CA18" s="395"/>
      <c r="CB18" s="395"/>
      <c r="CC18" s="395"/>
      <c r="CD18" s="395"/>
      <c r="CE18" s="395"/>
      <c r="CF18" s="397"/>
      <c r="CG18" s="397"/>
      <c r="CH18" s="397"/>
      <c r="CI18" s="397"/>
      <c r="CJ18" s="397"/>
      <c r="CK18" s="397"/>
      <c r="CL18" s="397"/>
      <c r="CM18" s="397"/>
      <c r="CN18" s="397"/>
      <c r="CO18" s="397"/>
      <c r="CP18" s="397"/>
      <c r="CQ18" s="397"/>
      <c r="CR18" s="397"/>
      <c r="DC18" s="169"/>
      <c r="DD18" s="169"/>
      <c r="DE18" s="401">
        <f>DE12+DE14+DE16</f>
        <v>3</v>
      </c>
    </row>
    <row r="19" spans="1:109" ht="13.5" customHeight="1" thickTop="1">
      <c r="B19" s="289" t="s">
        <v>100</v>
      </c>
      <c r="C19" s="289"/>
      <c r="D19" s="289"/>
      <c r="E19" s="289"/>
      <c r="F19" s="159"/>
      <c r="G19" s="402" t="str">
        <f>IF('①基本情報・異動情報（学生入力用）'!F17="","学生入力用未入力です。",'①基本情報・異動情報（学生入力用）'!F17)</f>
        <v>学生入力用未入力です。</v>
      </c>
      <c r="H19" s="403"/>
      <c r="I19" s="403"/>
      <c r="J19" s="403"/>
      <c r="K19" s="403"/>
      <c r="L19" s="403"/>
      <c r="M19" s="403"/>
      <c r="N19" s="403"/>
      <c r="O19" s="403"/>
      <c r="P19" s="404"/>
      <c r="Q19" s="453"/>
      <c r="R19" s="32"/>
      <c r="S19" s="408"/>
      <c r="T19" s="140"/>
      <c r="U19" s="304" t="s">
        <v>93</v>
      </c>
      <c r="V19" s="301"/>
      <c r="W19" s="301"/>
      <c r="X19" s="301"/>
      <c r="Y19" s="301"/>
      <c r="Z19" s="164"/>
      <c r="AA19" s="305"/>
      <c r="AB19" s="306"/>
      <c r="AC19" s="306"/>
      <c r="AD19" s="306"/>
      <c r="AE19" s="292"/>
      <c r="AF19" s="292"/>
      <c r="AG19" s="292"/>
      <c r="AH19" s="292"/>
      <c r="AI19" s="293"/>
      <c r="AJ19" s="425" t="s">
        <v>91</v>
      </c>
      <c r="AK19" s="426"/>
      <c r="AL19" s="427" t="s">
        <v>92</v>
      </c>
      <c r="AM19" s="427"/>
      <c r="AN19" s="427"/>
      <c r="AO19" s="428"/>
      <c r="AP19" s="429" t="str">
        <f>IF(OR(AA17="はい",CU14=""),"",IF(AND(CW14&gt;11,CY14&gt;1),(CU14+1)&amp;"／"&amp;"1",CU14&amp;"/"&amp;IF(AND(CY14&gt;1,CY14&lt;32),CW14+1,CW14)))</f>
        <v/>
      </c>
      <c r="AQ19" s="430"/>
      <c r="AR19" s="430"/>
      <c r="AS19" s="430"/>
      <c r="AT19" s="430"/>
      <c r="AU19" s="431"/>
      <c r="AV19" s="67"/>
      <c r="AW19" s="67"/>
      <c r="AX19" s="67"/>
      <c r="AY19" s="142"/>
      <c r="AZ19" s="142"/>
      <c r="BA19" s="142"/>
      <c r="BB19" s="142"/>
      <c r="BC19" s="32"/>
      <c r="BD19" s="32"/>
      <c r="BF19" s="395"/>
      <c r="BG19" s="395"/>
      <c r="BH19" s="395"/>
      <c r="BI19" s="395"/>
      <c r="BJ19" s="395"/>
      <c r="BK19" s="397"/>
      <c r="BL19" s="397"/>
      <c r="BM19" s="397"/>
      <c r="BN19" s="397"/>
      <c r="BO19" s="397"/>
      <c r="BP19" s="397"/>
      <c r="BQ19" s="397"/>
      <c r="BR19" s="397"/>
      <c r="BS19" s="397"/>
      <c r="BT19" s="397"/>
      <c r="BU19" s="397"/>
      <c r="BV19" s="397"/>
      <c r="BW19" s="397"/>
      <c r="CA19" s="395"/>
      <c r="CB19" s="395"/>
      <c r="CC19" s="395"/>
      <c r="CD19" s="395"/>
      <c r="CE19" s="395"/>
      <c r="CF19" s="397"/>
      <c r="CG19" s="397"/>
      <c r="CH19" s="397"/>
      <c r="CI19" s="397"/>
      <c r="CJ19" s="397"/>
      <c r="CK19" s="397"/>
      <c r="CL19" s="397"/>
      <c r="CM19" s="397"/>
      <c r="CN19" s="397"/>
      <c r="CO19" s="397"/>
      <c r="CP19" s="397"/>
      <c r="CQ19" s="397"/>
      <c r="CR19" s="397"/>
      <c r="DC19" s="171"/>
      <c r="DD19" s="171"/>
      <c r="DE19" s="401"/>
    </row>
    <row r="20" spans="1:109" ht="13.5" customHeight="1" thickBot="1">
      <c r="B20" s="289"/>
      <c r="C20" s="289"/>
      <c r="D20" s="289"/>
      <c r="E20" s="289"/>
      <c r="F20" s="159"/>
      <c r="G20" s="421"/>
      <c r="H20" s="422"/>
      <c r="I20" s="422"/>
      <c r="J20" s="422"/>
      <c r="K20" s="422"/>
      <c r="L20" s="422"/>
      <c r="M20" s="422"/>
      <c r="N20" s="422"/>
      <c r="O20" s="422"/>
      <c r="P20" s="423"/>
      <c r="Q20" s="453"/>
      <c r="R20" s="32"/>
      <c r="S20" s="408"/>
      <c r="T20" s="140"/>
      <c r="U20" s="301"/>
      <c r="V20" s="301"/>
      <c r="W20" s="301"/>
      <c r="X20" s="301"/>
      <c r="Y20" s="301"/>
      <c r="Z20" s="164"/>
      <c r="AA20" s="294"/>
      <c r="AB20" s="295"/>
      <c r="AC20" s="295"/>
      <c r="AD20" s="295"/>
      <c r="AE20" s="295"/>
      <c r="AF20" s="295"/>
      <c r="AG20" s="295"/>
      <c r="AH20" s="295"/>
      <c r="AI20" s="296"/>
      <c r="AJ20" s="426"/>
      <c r="AK20" s="426"/>
      <c r="AL20" s="427"/>
      <c r="AM20" s="427"/>
      <c r="AN20" s="427"/>
      <c r="AO20" s="428"/>
      <c r="AP20" s="432"/>
      <c r="AQ20" s="433"/>
      <c r="AR20" s="433"/>
      <c r="AS20" s="433"/>
      <c r="AT20" s="433"/>
      <c r="AU20" s="434"/>
      <c r="AV20" s="67"/>
      <c r="AW20" s="67"/>
      <c r="AX20" s="67"/>
      <c r="AY20" s="142"/>
      <c r="AZ20" s="142"/>
      <c r="BA20" s="424"/>
      <c r="BB20" s="424"/>
      <c r="BC20" s="32"/>
      <c r="BD20" s="32"/>
      <c r="BE20" s="32"/>
      <c r="BF20" s="394" t="s">
        <v>103</v>
      </c>
      <c r="BG20" s="395"/>
      <c r="BH20" s="395"/>
      <c r="BI20" s="395"/>
      <c r="BJ20" s="395"/>
      <c r="BK20" s="396" t="s">
        <v>104</v>
      </c>
      <c r="BL20" s="397"/>
      <c r="BM20" s="397"/>
      <c r="BN20" s="397"/>
      <c r="BO20" s="397"/>
      <c r="BP20" s="397"/>
      <c r="BQ20" s="397"/>
      <c r="BR20" s="397"/>
      <c r="BS20" s="397"/>
      <c r="BT20" s="397"/>
      <c r="BU20" s="397"/>
      <c r="BV20" s="397"/>
      <c r="BW20" s="397"/>
    </row>
    <row r="21" spans="1:109" ht="13.5" customHeight="1" thickTop="1">
      <c r="B21" s="301" t="s">
        <v>138</v>
      </c>
      <c r="C21" s="302"/>
      <c r="D21" s="302"/>
      <c r="E21" s="302"/>
      <c r="F21" s="159"/>
      <c r="G21" s="436" t="str">
        <f>IF('①基本情報・異動情報（学生入力用）'!F19="","学生入力用未入力です。",'①基本情報・異動情報（学生入力用）'!F19)</f>
        <v>学生入力用未入力です。</v>
      </c>
      <c r="H21" s="437"/>
      <c r="I21" s="437"/>
      <c r="J21" s="437"/>
      <c r="K21" s="437"/>
      <c r="L21" s="437"/>
      <c r="M21" s="437"/>
      <c r="N21" s="437"/>
      <c r="O21" s="437"/>
      <c r="P21" s="438"/>
      <c r="Q21" s="453"/>
      <c r="R21" s="32"/>
      <c r="S21" s="408"/>
      <c r="T21" s="140"/>
      <c r="U21" s="304" t="s">
        <v>98</v>
      </c>
      <c r="V21" s="301"/>
      <c r="W21" s="301"/>
      <c r="X21" s="301"/>
      <c r="Y21" s="301"/>
      <c r="Z21" s="155"/>
      <c r="AA21" s="305"/>
      <c r="AB21" s="306"/>
      <c r="AC21" s="306"/>
      <c r="AD21" s="306"/>
      <c r="AE21" s="306"/>
      <c r="AF21" s="306"/>
      <c r="AG21" s="306"/>
      <c r="AH21" s="306"/>
      <c r="AI21" s="307"/>
      <c r="AJ21" s="425" t="s">
        <v>91</v>
      </c>
      <c r="AK21" s="426"/>
      <c r="AL21" s="427" t="s">
        <v>92</v>
      </c>
      <c r="AM21" s="427"/>
      <c r="AN21" s="427"/>
      <c r="AO21" s="428"/>
      <c r="AP21" s="429" t="str">
        <f>IF(CU16="","",IF(AND(CW16&gt;11,CY16&gt;0),(CU16+1)&amp;"／"&amp;"1",CU16&amp;"/"&amp;IF(AND(CY16&gt;0,CY16&lt;32),CW16+1,CW16)))</f>
        <v/>
      </c>
      <c r="AQ21" s="430"/>
      <c r="AR21" s="430"/>
      <c r="AS21" s="430"/>
      <c r="AT21" s="430"/>
      <c r="AU21" s="431"/>
      <c r="AV21" s="67"/>
      <c r="AW21" s="67"/>
      <c r="AX21" s="67"/>
      <c r="AY21" s="142"/>
      <c r="AZ21" s="142"/>
      <c r="BA21" s="424"/>
      <c r="BB21" s="424"/>
      <c r="BC21" s="32"/>
      <c r="BD21" s="32"/>
      <c r="BE21" s="32"/>
      <c r="BF21" s="395"/>
      <c r="BG21" s="395"/>
      <c r="BH21" s="395"/>
      <c r="BI21" s="395"/>
      <c r="BJ21" s="395"/>
      <c r="BK21" s="397"/>
      <c r="BL21" s="397"/>
      <c r="BM21" s="397"/>
      <c r="BN21" s="397"/>
      <c r="BO21" s="397"/>
      <c r="BP21" s="397"/>
      <c r="BQ21" s="397"/>
      <c r="BR21" s="397"/>
      <c r="BS21" s="397"/>
      <c r="BT21" s="397"/>
      <c r="BU21" s="397"/>
      <c r="BV21" s="397"/>
      <c r="BW21" s="397"/>
    </row>
    <row r="22" spans="1:109" ht="13.5" customHeight="1" thickBot="1">
      <c r="B22" s="302"/>
      <c r="C22" s="302"/>
      <c r="D22" s="302"/>
      <c r="E22" s="302"/>
      <c r="F22" s="159"/>
      <c r="G22" s="439"/>
      <c r="H22" s="440"/>
      <c r="I22" s="440"/>
      <c r="J22" s="440"/>
      <c r="K22" s="440"/>
      <c r="L22" s="440"/>
      <c r="M22" s="440"/>
      <c r="N22" s="440"/>
      <c r="O22" s="440"/>
      <c r="P22" s="441"/>
      <c r="Q22" s="453"/>
      <c r="R22" s="32"/>
      <c r="S22" s="408"/>
      <c r="T22" s="140"/>
      <c r="U22" s="301"/>
      <c r="V22" s="301"/>
      <c r="W22" s="301"/>
      <c r="X22" s="301"/>
      <c r="Y22" s="301"/>
      <c r="Z22" s="155"/>
      <c r="AA22" s="308"/>
      <c r="AB22" s="309"/>
      <c r="AC22" s="309"/>
      <c r="AD22" s="309"/>
      <c r="AE22" s="309"/>
      <c r="AF22" s="309"/>
      <c r="AG22" s="309"/>
      <c r="AH22" s="309"/>
      <c r="AI22" s="310"/>
      <c r="AJ22" s="426"/>
      <c r="AK22" s="426"/>
      <c r="AL22" s="427"/>
      <c r="AM22" s="427"/>
      <c r="AN22" s="427"/>
      <c r="AO22" s="428"/>
      <c r="AP22" s="432"/>
      <c r="AQ22" s="433"/>
      <c r="AR22" s="433"/>
      <c r="AS22" s="433"/>
      <c r="AT22" s="433"/>
      <c r="AU22" s="434"/>
      <c r="AV22" s="67"/>
      <c r="AW22" s="67"/>
      <c r="AX22" s="67"/>
      <c r="AY22" s="32"/>
      <c r="AZ22" s="32"/>
      <c r="BA22" s="32"/>
      <c r="BB22" s="32"/>
      <c r="BC22" s="32"/>
      <c r="BD22" s="32"/>
      <c r="BE22" s="32"/>
      <c r="BF22" s="395"/>
      <c r="BG22" s="395"/>
      <c r="BH22" s="395"/>
      <c r="BI22" s="395"/>
      <c r="BJ22" s="395"/>
      <c r="BK22" s="397"/>
      <c r="BL22" s="397"/>
      <c r="BM22" s="397"/>
      <c r="BN22" s="397"/>
      <c r="BO22" s="397"/>
      <c r="BP22" s="397"/>
      <c r="BQ22" s="397"/>
      <c r="BR22" s="397"/>
      <c r="BS22" s="397"/>
      <c r="BT22" s="397"/>
      <c r="BU22" s="397"/>
      <c r="BV22" s="397"/>
      <c r="BW22" s="397"/>
    </row>
    <row r="23" spans="1:109" ht="13.5" customHeight="1">
      <c r="B23" s="289" t="s">
        <v>82</v>
      </c>
      <c r="C23" s="289"/>
      <c r="D23" s="289"/>
      <c r="E23" s="289"/>
      <c r="F23" s="159"/>
      <c r="G23" s="436" t="str">
        <f>IF('①基本情報・異動情報（学生入力用）'!F21="","学生入力用未入力です。",'①基本情報・異動情報（学生入力用）'!F21)</f>
        <v>学生入力用未入力です。</v>
      </c>
      <c r="H23" s="437"/>
      <c r="I23" s="437"/>
      <c r="J23" s="437"/>
      <c r="K23" s="437"/>
      <c r="L23" s="437"/>
      <c r="M23" s="437"/>
      <c r="N23" s="437"/>
      <c r="O23" s="437"/>
      <c r="P23" s="438"/>
      <c r="Q23" s="453"/>
      <c r="R23" s="32"/>
      <c r="S23" s="408"/>
      <c r="T23" s="140"/>
      <c r="U23" s="165"/>
      <c r="V23" s="165"/>
      <c r="W23" s="165"/>
      <c r="X23" s="165"/>
      <c r="Y23" s="165"/>
      <c r="Z23" s="155"/>
      <c r="AA23" s="166"/>
      <c r="AB23" s="166"/>
      <c r="AC23" s="166"/>
      <c r="AD23" s="166"/>
      <c r="AE23" s="166"/>
      <c r="AF23" s="166"/>
      <c r="AJ23" s="135"/>
      <c r="AK23" s="135"/>
      <c r="AL23" s="167"/>
      <c r="AM23" s="167"/>
      <c r="AN23" s="167"/>
      <c r="AO23" s="151"/>
      <c r="AP23" s="67"/>
      <c r="AQ23" s="67"/>
      <c r="AR23" s="67"/>
      <c r="AS23" s="67"/>
      <c r="AT23" s="67"/>
      <c r="AU23" s="67"/>
      <c r="AV23" s="67"/>
      <c r="AW23" s="67"/>
      <c r="AX23" s="67"/>
      <c r="AY23" s="32"/>
      <c r="AZ23" s="32"/>
      <c r="BA23" s="32"/>
      <c r="BB23" s="32"/>
      <c r="BC23" s="32"/>
      <c r="BD23" s="32"/>
      <c r="BE23" s="32"/>
      <c r="BF23" s="395" t="s">
        <v>105</v>
      </c>
      <c r="BG23" s="395"/>
      <c r="BH23" s="395"/>
      <c r="BI23" s="395"/>
      <c r="BJ23" s="395"/>
      <c r="BK23" s="457"/>
      <c r="BL23" s="457"/>
      <c r="BM23" s="457"/>
      <c r="BN23" s="457"/>
      <c r="BO23" s="457"/>
      <c r="BP23" s="457"/>
      <c r="BQ23" s="457"/>
      <c r="BR23" s="457"/>
      <c r="BS23" s="457"/>
      <c r="BT23" s="457"/>
      <c r="BU23" s="457"/>
      <c r="BV23" s="457"/>
      <c r="BW23" s="457"/>
    </row>
    <row r="24" spans="1:109" ht="13.5" customHeight="1" thickBot="1">
      <c r="B24" s="289"/>
      <c r="C24" s="289"/>
      <c r="D24" s="289"/>
      <c r="E24" s="289"/>
      <c r="F24" s="159"/>
      <c r="G24" s="439"/>
      <c r="H24" s="440"/>
      <c r="I24" s="440"/>
      <c r="J24" s="440"/>
      <c r="K24" s="440"/>
      <c r="L24" s="440"/>
      <c r="M24" s="440"/>
      <c r="N24" s="440"/>
      <c r="O24" s="440"/>
      <c r="P24" s="441"/>
      <c r="Q24" s="453"/>
      <c r="R24" s="32"/>
      <c r="S24" s="408"/>
      <c r="T24" s="140"/>
      <c r="U24" s="3"/>
      <c r="V24" s="3"/>
      <c r="AA24" s="170"/>
      <c r="AB24" s="170"/>
      <c r="AC24" s="170"/>
      <c r="AD24" s="170"/>
      <c r="AE24" s="170"/>
      <c r="AF24" s="170"/>
      <c r="AJ24" s="3"/>
      <c r="AK24" s="3"/>
      <c r="AL24" s="3"/>
      <c r="AM24" s="3"/>
      <c r="AN24" s="3"/>
      <c r="AO24" s="3"/>
      <c r="AP24" s="3"/>
      <c r="AQ24" s="3"/>
      <c r="AR24" s="3"/>
      <c r="AS24" s="3"/>
      <c r="AT24" s="3"/>
      <c r="AU24" s="3"/>
      <c r="AV24" s="3"/>
      <c r="AW24" s="3"/>
      <c r="AX24" s="3"/>
      <c r="BF24" s="395"/>
      <c r="BG24" s="395"/>
      <c r="BH24" s="395"/>
      <c r="BI24" s="395"/>
      <c r="BJ24" s="395"/>
      <c r="BK24" s="457"/>
      <c r="BL24" s="457"/>
      <c r="BM24" s="457"/>
      <c r="BN24" s="457"/>
      <c r="BO24" s="457"/>
      <c r="BP24" s="457"/>
      <c r="BQ24" s="457"/>
      <c r="BR24" s="457"/>
      <c r="BS24" s="457"/>
      <c r="BT24" s="457"/>
      <c r="BU24" s="457"/>
      <c r="BV24" s="457"/>
      <c r="BW24" s="457"/>
    </row>
    <row r="25" spans="1:109" ht="13.5" customHeight="1">
      <c r="A25" s="32"/>
      <c r="B25" s="289" t="s">
        <v>131</v>
      </c>
      <c r="C25" s="289"/>
      <c r="D25" s="289"/>
      <c r="E25" s="289"/>
      <c r="F25" s="159"/>
      <c r="G25" s="436" t="str">
        <f>IF('①基本情報・異動情報（学生入力用）'!F23="","学生入力用未入力です。",'①基本情報・異動情報（学生入力用）'!F23)</f>
        <v>学生入力用未入力です。</v>
      </c>
      <c r="H25" s="437"/>
      <c r="I25" s="437"/>
      <c r="J25" s="437"/>
      <c r="K25" s="437"/>
      <c r="L25" s="437"/>
      <c r="M25" s="437"/>
      <c r="N25" s="437"/>
      <c r="O25" s="437"/>
      <c r="P25" s="438"/>
      <c r="Q25" s="453"/>
      <c r="R25" s="32"/>
      <c r="S25" s="408"/>
      <c r="U25" s="268" t="s">
        <v>101</v>
      </c>
      <c r="V25" s="346"/>
      <c r="W25" s="346"/>
      <c r="X25" s="490"/>
      <c r="Y25" s="276" t="str">
        <f>IF(OR(AND(AA12="辞退（短縮卒業・修了）",AY7=0), AND(AA12="退学",DE18=0)),"異動情報の入力完了です。","エラー：未入力項目があります。必要項目を全て入力してください。")</f>
        <v>エラー：未入力項目があります。必要項目を全て入力してください。</v>
      </c>
      <c r="Z25" s="276"/>
      <c r="AA25" s="276"/>
      <c r="AB25" s="276"/>
      <c r="AC25" s="276"/>
      <c r="AD25" s="276"/>
      <c r="AE25" s="276"/>
      <c r="AF25" s="276"/>
      <c r="AG25" s="276"/>
      <c r="AH25" s="277"/>
      <c r="AJ25" s="268" t="s">
        <v>102</v>
      </c>
      <c r="AK25" s="346"/>
      <c r="AL25" s="346"/>
      <c r="AM25" s="490"/>
      <c r="AN25" s="276" t="str">
        <f>IF(OR(AA17="",AA21="",AA19=""),"",VLOOKUP(BD14,BF14:BW33,6,FALSE))</f>
        <v/>
      </c>
      <c r="AO25" s="276"/>
      <c r="AP25" s="276"/>
      <c r="AQ25" s="276"/>
      <c r="AR25" s="276"/>
      <c r="AS25" s="276"/>
      <c r="AT25" s="276"/>
      <c r="AU25" s="276"/>
      <c r="AV25" s="276"/>
      <c r="AW25" s="276"/>
      <c r="AX25" s="277"/>
      <c r="BF25" s="395"/>
      <c r="BG25" s="395"/>
      <c r="BH25" s="395"/>
      <c r="BI25" s="395"/>
      <c r="BJ25" s="395"/>
      <c r="BK25" s="457"/>
      <c r="BL25" s="457"/>
      <c r="BM25" s="457"/>
      <c r="BN25" s="457"/>
      <c r="BO25" s="457"/>
      <c r="BP25" s="457"/>
      <c r="BQ25" s="457"/>
      <c r="BR25" s="457"/>
      <c r="BS25" s="457"/>
      <c r="BT25" s="457"/>
      <c r="BU25" s="457"/>
      <c r="BV25" s="457"/>
      <c r="BW25" s="457"/>
    </row>
    <row r="26" spans="1:109" ht="13.5" customHeight="1" thickBot="1">
      <c r="A26" s="35"/>
      <c r="B26" s="289"/>
      <c r="C26" s="289"/>
      <c r="D26" s="289"/>
      <c r="E26" s="289"/>
      <c r="F26" s="159"/>
      <c r="G26" s="439"/>
      <c r="H26" s="440"/>
      <c r="I26" s="440"/>
      <c r="J26" s="440"/>
      <c r="K26" s="440"/>
      <c r="L26" s="440"/>
      <c r="M26" s="440"/>
      <c r="N26" s="440"/>
      <c r="O26" s="440"/>
      <c r="P26" s="441"/>
      <c r="Q26" s="453"/>
      <c r="R26" s="151"/>
      <c r="S26" s="136"/>
      <c r="T26" s="140"/>
      <c r="U26" s="270"/>
      <c r="V26" s="347"/>
      <c r="W26" s="347"/>
      <c r="X26" s="491"/>
      <c r="Y26" s="279"/>
      <c r="Z26" s="279"/>
      <c r="AA26" s="279"/>
      <c r="AB26" s="279"/>
      <c r="AC26" s="279"/>
      <c r="AD26" s="279"/>
      <c r="AE26" s="279"/>
      <c r="AF26" s="279"/>
      <c r="AG26" s="279"/>
      <c r="AH26" s="280"/>
      <c r="AJ26" s="270"/>
      <c r="AK26" s="347"/>
      <c r="AL26" s="347"/>
      <c r="AM26" s="491"/>
      <c r="AN26" s="279"/>
      <c r="AO26" s="279"/>
      <c r="AP26" s="279"/>
      <c r="AQ26" s="279"/>
      <c r="AR26" s="279"/>
      <c r="AS26" s="279"/>
      <c r="AT26" s="279"/>
      <c r="AU26" s="279"/>
      <c r="AV26" s="279"/>
      <c r="AW26" s="279"/>
      <c r="AX26" s="280"/>
      <c r="BF26" s="395" t="s">
        <v>106</v>
      </c>
      <c r="BG26" s="395"/>
      <c r="BH26" s="395"/>
      <c r="BI26" s="395"/>
      <c r="BJ26" s="395"/>
      <c r="BK26" s="457"/>
      <c r="BL26" s="457"/>
      <c r="BM26" s="457"/>
      <c r="BN26" s="457"/>
      <c r="BO26" s="457"/>
      <c r="BP26" s="457"/>
      <c r="BQ26" s="457"/>
      <c r="BR26" s="457"/>
      <c r="BS26" s="457"/>
      <c r="BT26" s="457"/>
      <c r="BU26" s="457"/>
      <c r="BV26" s="457"/>
      <c r="BW26" s="457"/>
    </row>
    <row r="27" spans="1:109" ht="13.5" customHeight="1">
      <c r="A27" s="35"/>
      <c r="B27" s="35"/>
      <c r="C27" s="35"/>
      <c r="D27" s="35"/>
      <c r="G27" s="151"/>
      <c r="H27" s="151"/>
      <c r="I27" s="151"/>
      <c r="J27" s="151"/>
      <c r="K27" s="151"/>
      <c r="L27" s="151"/>
      <c r="M27" s="151"/>
      <c r="N27" s="151"/>
      <c r="O27" s="151"/>
      <c r="P27" s="151"/>
      <c r="Q27" s="151"/>
      <c r="R27" s="151"/>
      <c r="S27" s="136"/>
      <c r="T27" s="140"/>
      <c r="U27" s="270"/>
      <c r="V27" s="347"/>
      <c r="W27" s="347"/>
      <c r="X27" s="491"/>
      <c r="Y27" s="279"/>
      <c r="Z27" s="279"/>
      <c r="AA27" s="279"/>
      <c r="AB27" s="279"/>
      <c r="AC27" s="279"/>
      <c r="AD27" s="279"/>
      <c r="AE27" s="279"/>
      <c r="AF27" s="279"/>
      <c r="AG27" s="279"/>
      <c r="AH27" s="280"/>
      <c r="AJ27" s="270"/>
      <c r="AK27" s="347"/>
      <c r="AL27" s="347"/>
      <c r="AM27" s="491"/>
      <c r="AN27" s="279"/>
      <c r="AO27" s="279"/>
      <c r="AP27" s="279"/>
      <c r="AQ27" s="279"/>
      <c r="AR27" s="279"/>
      <c r="AS27" s="279"/>
      <c r="AT27" s="279"/>
      <c r="AU27" s="279"/>
      <c r="AV27" s="279"/>
      <c r="AW27" s="279"/>
      <c r="AX27" s="280"/>
      <c r="BF27" s="395"/>
      <c r="BG27" s="395"/>
      <c r="BH27" s="395"/>
      <c r="BI27" s="395"/>
      <c r="BJ27" s="395"/>
      <c r="BK27" s="457"/>
      <c r="BL27" s="457"/>
      <c r="BM27" s="457"/>
      <c r="BN27" s="457"/>
      <c r="BO27" s="457"/>
      <c r="BP27" s="457"/>
      <c r="BQ27" s="457"/>
      <c r="BR27" s="457"/>
      <c r="BS27" s="457"/>
      <c r="BT27" s="457"/>
      <c r="BU27" s="457"/>
      <c r="BV27" s="457"/>
      <c r="BW27" s="457"/>
    </row>
    <row r="28" spans="1:109" ht="13.5" customHeight="1">
      <c r="A28" s="35"/>
      <c r="B28" s="35"/>
      <c r="C28" s="35"/>
      <c r="D28" s="35"/>
      <c r="G28" s="151"/>
      <c r="H28" s="151"/>
      <c r="I28" s="151"/>
      <c r="J28" s="151"/>
      <c r="K28" s="151"/>
      <c r="L28" s="151"/>
      <c r="M28" s="151"/>
      <c r="N28" s="151"/>
      <c r="O28" s="151"/>
      <c r="P28" s="151"/>
      <c r="Q28" s="151"/>
      <c r="R28" s="151"/>
      <c r="S28" s="136"/>
      <c r="T28" s="140"/>
      <c r="U28" s="270"/>
      <c r="V28" s="347"/>
      <c r="W28" s="347"/>
      <c r="X28" s="491"/>
      <c r="Y28" s="279"/>
      <c r="Z28" s="279"/>
      <c r="AA28" s="279"/>
      <c r="AB28" s="279"/>
      <c r="AC28" s="279"/>
      <c r="AD28" s="279"/>
      <c r="AE28" s="279"/>
      <c r="AF28" s="279"/>
      <c r="AG28" s="279"/>
      <c r="AH28" s="280"/>
      <c r="AJ28" s="270"/>
      <c r="AK28" s="347"/>
      <c r="AL28" s="347"/>
      <c r="AM28" s="491"/>
      <c r="AN28" s="279"/>
      <c r="AO28" s="279"/>
      <c r="AP28" s="279"/>
      <c r="AQ28" s="279"/>
      <c r="AR28" s="279"/>
      <c r="AS28" s="279"/>
      <c r="AT28" s="279"/>
      <c r="AU28" s="279"/>
      <c r="AV28" s="279"/>
      <c r="AW28" s="279"/>
      <c r="AX28" s="280"/>
      <c r="BF28" s="395"/>
      <c r="BG28" s="395"/>
      <c r="BH28" s="395"/>
      <c r="BI28" s="395"/>
      <c r="BJ28" s="395"/>
      <c r="BK28" s="457"/>
      <c r="BL28" s="457"/>
      <c r="BM28" s="457"/>
      <c r="BN28" s="457"/>
      <c r="BO28" s="457"/>
      <c r="BP28" s="457"/>
      <c r="BQ28" s="457"/>
      <c r="BR28" s="457"/>
      <c r="BS28" s="457"/>
      <c r="BT28" s="457"/>
      <c r="BU28" s="457"/>
      <c r="BV28" s="457"/>
      <c r="BW28" s="457"/>
    </row>
    <row r="29" spans="1:109" ht="13.5" customHeight="1" thickBot="1">
      <c r="B29" s="140"/>
      <c r="C29" s="153"/>
      <c r="D29" s="154"/>
      <c r="E29" s="154"/>
      <c r="F29" s="154"/>
      <c r="G29" s="218"/>
      <c r="H29" s="218"/>
      <c r="I29" s="218"/>
      <c r="J29" s="218"/>
      <c r="K29" s="218"/>
      <c r="L29" s="218"/>
      <c r="M29" s="218"/>
      <c r="N29" s="218"/>
      <c r="O29" s="218"/>
      <c r="P29" s="218"/>
      <c r="Q29" s="140"/>
      <c r="R29" s="140"/>
      <c r="S29" s="219"/>
      <c r="T29" s="140"/>
      <c r="U29" s="348"/>
      <c r="V29" s="349"/>
      <c r="W29" s="349"/>
      <c r="X29" s="492"/>
      <c r="Y29" s="282"/>
      <c r="Z29" s="282"/>
      <c r="AA29" s="282"/>
      <c r="AB29" s="282"/>
      <c r="AC29" s="282"/>
      <c r="AD29" s="282"/>
      <c r="AE29" s="282"/>
      <c r="AF29" s="282"/>
      <c r="AG29" s="282"/>
      <c r="AH29" s="283"/>
      <c r="AJ29" s="348"/>
      <c r="AK29" s="349"/>
      <c r="AL29" s="349"/>
      <c r="AM29" s="492"/>
      <c r="AN29" s="282"/>
      <c r="AO29" s="282"/>
      <c r="AP29" s="282"/>
      <c r="AQ29" s="282"/>
      <c r="AR29" s="282"/>
      <c r="AS29" s="282"/>
      <c r="AT29" s="282"/>
      <c r="AU29" s="282"/>
      <c r="AV29" s="282"/>
      <c r="AW29" s="282"/>
      <c r="AX29" s="283"/>
      <c r="BA29" s="172"/>
      <c r="BB29" s="172"/>
      <c r="BC29" s="172"/>
      <c r="BD29" s="172"/>
      <c r="BE29" s="172"/>
      <c r="BF29" s="395"/>
      <c r="BG29" s="395"/>
      <c r="BH29" s="395"/>
      <c r="BI29" s="395"/>
      <c r="BJ29" s="395"/>
      <c r="BK29" s="457"/>
      <c r="BL29" s="457"/>
      <c r="BM29" s="457"/>
      <c r="BN29" s="457"/>
      <c r="BO29" s="457"/>
      <c r="BP29" s="457"/>
      <c r="BQ29" s="457"/>
      <c r="BR29" s="457"/>
      <c r="BS29" s="457"/>
      <c r="BT29" s="457"/>
      <c r="BU29" s="457"/>
      <c r="BV29" s="457"/>
      <c r="BW29" s="457"/>
    </row>
    <row r="30" spans="1:109" s="4" customFormat="1" ht="13.5" customHeight="1">
      <c r="A30" s="155"/>
      <c r="B30" s="143"/>
      <c r="C30" s="153"/>
      <c r="D30" s="154"/>
      <c r="E30" s="154"/>
      <c r="F30" s="154"/>
      <c r="G30" s="218"/>
      <c r="H30" s="218"/>
      <c r="I30" s="218"/>
      <c r="J30" s="218"/>
      <c r="K30" s="218"/>
      <c r="L30" s="218"/>
      <c r="M30" s="218"/>
      <c r="N30" s="218"/>
      <c r="O30" s="218"/>
      <c r="P30" s="218"/>
      <c r="Q30" s="143"/>
      <c r="R30" s="143"/>
      <c r="S30" s="219"/>
      <c r="T30" s="143"/>
      <c r="U30" s="135"/>
      <c r="V30" s="135"/>
      <c r="W30" s="3"/>
      <c r="X30" s="3"/>
      <c r="Y30" s="3"/>
      <c r="Z30" s="3"/>
      <c r="AA30" s="3"/>
      <c r="AB30" s="3"/>
      <c r="AC30" s="3"/>
      <c r="AD30" s="36"/>
      <c r="AE30" s="36"/>
      <c r="AF30" s="36"/>
      <c r="AG30" s="36"/>
      <c r="AH30" s="36"/>
      <c r="AI30" s="36"/>
      <c r="AJ30" s="36"/>
      <c r="AK30" s="36"/>
      <c r="AL30" s="36"/>
      <c r="AM30" s="36"/>
      <c r="AN30" s="36"/>
      <c r="AO30" s="36"/>
      <c r="AP30" s="36"/>
      <c r="AQ30" s="36"/>
      <c r="AR30" s="36"/>
      <c r="AS30" s="36"/>
      <c r="AT30" s="36"/>
      <c r="AU30" s="36"/>
      <c r="AV30" s="36"/>
      <c r="AW30" s="36"/>
      <c r="AX30" s="36"/>
      <c r="AY30" s="158"/>
      <c r="AZ30" s="158"/>
      <c r="BA30" s="173"/>
      <c r="BB30" s="173"/>
      <c r="BC30" s="173"/>
      <c r="BD30" s="173"/>
      <c r="BE30" s="173"/>
      <c r="BF30" s="395"/>
      <c r="BG30" s="395"/>
      <c r="BH30" s="395"/>
      <c r="BI30" s="395"/>
      <c r="BJ30" s="395"/>
      <c r="BK30" s="457"/>
      <c r="BL30" s="457"/>
      <c r="BM30" s="457"/>
      <c r="BN30" s="457"/>
      <c r="BO30" s="457"/>
      <c r="BP30" s="457"/>
      <c r="BQ30" s="457"/>
      <c r="BR30" s="457"/>
      <c r="BS30" s="457"/>
      <c r="BT30" s="457"/>
      <c r="BU30" s="457"/>
      <c r="BV30" s="457"/>
      <c r="BW30" s="457"/>
    </row>
    <row r="31" spans="1:109" ht="13.5" customHeight="1">
      <c r="C31" s="154"/>
      <c r="D31" s="154"/>
      <c r="E31" s="154"/>
      <c r="F31" s="154"/>
      <c r="G31" s="218"/>
      <c r="H31" s="218"/>
      <c r="I31" s="218"/>
      <c r="J31" s="218"/>
      <c r="K31" s="218"/>
      <c r="L31" s="218"/>
      <c r="M31" s="218"/>
      <c r="N31" s="218"/>
      <c r="O31" s="218"/>
      <c r="P31" s="218"/>
      <c r="Q31" s="140"/>
      <c r="R31" s="140"/>
      <c r="S31" s="219"/>
      <c r="U31" s="454" t="s">
        <v>175</v>
      </c>
      <c r="V31" s="503"/>
      <c r="W31" s="503"/>
      <c r="X31" s="503"/>
      <c r="Y31" s="503"/>
      <c r="Z31" s="503"/>
      <c r="AA31" s="503"/>
      <c r="AB31" s="503"/>
      <c r="AC31" s="503"/>
      <c r="AD31" s="503"/>
      <c r="AE31" s="503"/>
      <c r="AF31" s="503"/>
      <c r="AG31" s="503"/>
      <c r="AH31" s="503"/>
      <c r="AI31" s="503"/>
      <c r="AJ31" s="503"/>
      <c r="AK31" s="503"/>
      <c r="AL31" s="503"/>
      <c r="AM31" s="503"/>
      <c r="AN31" s="503"/>
      <c r="AO31" s="503"/>
      <c r="AP31" s="503"/>
      <c r="AQ31" s="503"/>
      <c r="AR31" s="503"/>
      <c r="AS31" s="503"/>
      <c r="AT31" s="503"/>
      <c r="AU31" s="503"/>
      <c r="AV31" s="503"/>
      <c r="AW31" s="503"/>
      <c r="AX31" s="503"/>
      <c r="AY31" s="210"/>
      <c r="AZ31" s="210"/>
      <c r="BA31" s="172"/>
      <c r="BB31" s="172"/>
      <c r="BC31" s="172"/>
      <c r="BD31" s="172"/>
      <c r="BE31" s="172"/>
      <c r="BF31" s="395"/>
      <c r="BG31" s="395"/>
      <c r="BH31" s="395"/>
      <c r="BI31" s="395"/>
      <c r="BJ31" s="395"/>
      <c r="BK31" s="457"/>
      <c r="BL31" s="457"/>
      <c r="BM31" s="457"/>
      <c r="BN31" s="457"/>
      <c r="BO31" s="457"/>
      <c r="BP31" s="457"/>
      <c r="BQ31" s="457"/>
      <c r="BR31" s="457"/>
      <c r="BS31" s="457"/>
      <c r="BT31" s="457"/>
      <c r="BU31" s="457"/>
      <c r="BV31" s="457"/>
      <c r="BW31" s="457"/>
    </row>
    <row r="32" spans="1:109" ht="13.5" customHeight="1">
      <c r="C32" s="154"/>
      <c r="D32" s="154"/>
      <c r="E32" s="154"/>
      <c r="F32" s="154"/>
      <c r="G32" s="218"/>
      <c r="H32" s="218"/>
      <c r="I32" s="218"/>
      <c r="J32" s="218"/>
      <c r="K32" s="218"/>
      <c r="L32" s="218"/>
      <c r="M32" s="218"/>
      <c r="N32" s="218"/>
      <c r="O32" s="218"/>
      <c r="P32" s="218"/>
      <c r="S32" s="219"/>
      <c r="U32" s="454"/>
      <c r="V32" s="503"/>
      <c r="W32" s="503"/>
      <c r="X32" s="503"/>
      <c r="Y32" s="503"/>
      <c r="Z32" s="503"/>
      <c r="AA32" s="503"/>
      <c r="AB32" s="503"/>
      <c r="AC32" s="503"/>
      <c r="AD32" s="503"/>
      <c r="AE32" s="503"/>
      <c r="AF32" s="503"/>
      <c r="AG32" s="503"/>
      <c r="AH32" s="503"/>
      <c r="AI32" s="503"/>
      <c r="AJ32" s="503"/>
      <c r="AK32" s="503"/>
      <c r="AL32" s="503"/>
      <c r="AM32" s="503"/>
      <c r="AN32" s="503"/>
      <c r="AO32" s="503"/>
      <c r="AP32" s="503"/>
      <c r="AQ32" s="503"/>
      <c r="AR32" s="503"/>
      <c r="AS32" s="503"/>
      <c r="AT32" s="503"/>
      <c r="AU32" s="503"/>
      <c r="AV32" s="503"/>
      <c r="AW32" s="503"/>
      <c r="AX32" s="503"/>
      <c r="AY32" s="210"/>
      <c r="AZ32" s="210"/>
      <c r="BA32" s="172"/>
      <c r="BB32" s="172"/>
      <c r="BC32" s="172"/>
      <c r="BD32" s="172"/>
      <c r="BE32" s="172"/>
      <c r="BF32" s="395" t="s">
        <v>107</v>
      </c>
      <c r="BG32" s="395"/>
      <c r="BH32" s="395"/>
      <c r="BI32" s="395"/>
      <c r="BJ32" s="395"/>
      <c r="BK32" s="457"/>
      <c r="BL32" s="457"/>
      <c r="BM32" s="457"/>
      <c r="BN32" s="457"/>
      <c r="BO32" s="457"/>
      <c r="BP32" s="457"/>
      <c r="BQ32" s="457"/>
      <c r="BR32" s="457"/>
      <c r="BS32" s="457"/>
      <c r="BT32" s="457"/>
      <c r="BU32" s="457"/>
      <c r="BV32" s="457"/>
      <c r="BW32" s="457"/>
    </row>
    <row r="33" spans="1:131" ht="13.5" customHeight="1">
      <c r="Q33" s="36"/>
      <c r="R33" s="36"/>
      <c r="S33" s="136"/>
      <c r="U33" s="454"/>
      <c r="V33" s="503"/>
      <c r="W33" s="503"/>
      <c r="X33" s="503"/>
      <c r="Y33" s="503"/>
      <c r="Z33" s="503"/>
      <c r="AA33" s="503"/>
      <c r="AB33" s="503"/>
      <c r="AC33" s="503"/>
      <c r="AD33" s="503"/>
      <c r="AE33" s="503"/>
      <c r="AF33" s="503"/>
      <c r="AG33" s="503"/>
      <c r="AH33" s="503"/>
      <c r="AI33" s="503"/>
      <c r="AJ33" s="503"/>
      <c r="AK33" s="503"/>
      <c r="AL33" s="503"/>
      <c r="AM33" s="503"/>
      <c r="AN33" s="503"/>
      <c r="AO33" s="503"/>
      <c r="AP33" s="503"/>
      <c r="AQ33" s="503"/>
      <c r="AR33" s="503"/>
      <c r="AS33" s="503"/>
      <c r="AT33" s="503"/>
      <c r="AU33" s="503"/>
      <c r="AV33" s="503"/>
      <c r="AW33" s="503"/>
      <c r="AX33" s="503"/>
      <c r="AY33" s="210"/>
      <c r="AZ33" s="210"/>
      <c r="BA33" s="172"/>
      <c r="BB33" s="172"/>
      <c r="BC33" s="172"/>
      <c r="BD33" s="172"/>
      <c r="BE33" s="172"/>
      <c r="BF33" s="395"/>
      <c r="BG33" s="395"/>
      <c r="BH33" s="395"/>
      <c r="BI33" s="395"/>
      <c r="BJ33" s="395"/>
      <c r="BK33" s="457"/>
      <c r="BL33" s="457"/>
      <c r="BM33" s="457"/>
      <c r="BN33" s="457"/>
      <c r="BO33" s="457"/>
      <c r="BP33" s="457"/>
      <c r="BQ33" s="457"/>
      <c r="BR33" s="457"/>
      <c r="BS33" s="457"/>
      <c r="BT33" s="457"/>
      <c r="BU33" s="457"/>
      <c r="BV33" s="457"/>
      <c r="BW33" s="457"/>
    </row>
    <row r="34" spans="1:131" ht="13.5" customHeight="1">
      <c r="S34" s="136"/>
      <c r="U34" s="503"/>
      <c r="V34" s="503"/>
      <c r="W34" s="503"/>
      <c r="X34" s="503"/>
      <c r="Y34" s="503"/>
      <c r="Z34" s="503"/>
      <c r="AA34" s="503"/>
      <c r="AB34" s="503"/>
      <c r="AC34" s="503"/>
      <c r="AD34" s="503"/>
      <c r="AE34" s="503"/>
      <c r="AF34" s="503"/>
      <c r="AG34" s="503"/>
      <c r="AH34" s="503"/>
      <c r="AI34" s="503"/>
      <c r="AJ34" s="503"/>
      <c r="AK34" s="503"/>
      <c r="AL34" s="503"/>
      <c r="AM34" s="503"/>
      <c r="AN34" s="503"/>
      <c r="AO34" s="503"/>
      <c r="AP34" s="503"/>
      <c r="AQ34" s="503"/>
      <c r="AR34" s="503"/>
      <c r="AS34" s="503"/>
      <c r="AT34" s="503"/>
      <c r="AU34" s="503"/>
      <c r="AV34" s="503"/>
      <c r="AW34" s="503"/>
      <c r="AX34" s="503"/>
      <c r="AY34" s="210"/>
      <c r="AZ34" s="210"/>
      <c r="BA34" s="172"/>
      <c r="BB34" s="172"/>
      <c r="BC34" s="172"/>
      <c r="BD34" s="172"/>
      <c r="BE34" s="172"/>
    </row>
    <row r="35" spans="1:131" ht="13.5" customHeight="1" thickBot="1">
      <c r="S35" s="136"/>
      <c r="U35" s="44"/>
      <c r="V35" s="44"/>
      <c r="W35" s="44"/>
      <c r="X35" s="44"/>
      <c r="Y35" s="44"/>
      <c r="Z35" s="44"/>
      <c r="AA35" s="44"/>
      <c r="AB35" s="44"/>
      <c r="AC35" s="44"/>
      <c r="AD35" s="44"/>
      <c r="AE35" s="44"/>
      <c r="AF35" s="44"/>
      <c r="AG35" s="44"/>
      <c r="AH35" s="44"/>
      <c r="AI35" s="44"/>
      <c r="AJ35" s="44"/>
      <c r="AK35" s="44"/>
      <c r="AL35" s="44"/>
      <c r="AM35" s="44"/>
      <c r="AN35" s="44"/>
      <c r="AO35" s="44"/>
      <c r="AP35" s="44"/>
      <c r="AQ35" s="44"/>
      <c r="AR35" s="44"/>
      <c r="AS35" s="44"/>
      <c r="AT35" s="44"/>
      <c r="AU35" s="44"/>
      <c r="AV35" s="44"/>
      <c r="AW35" s="44"/>
      <c r="AX35" s="44"/>
      <c r="AY35" s="210"/>
      <c r="AZ35" s="210"/>
      <c r="BG35" s="142"/>
      <c r="BL35" s="36"/>
      <c r="BM35" s="36"/>
      <c r="BN35" s="36"/>
      <c r="BO35" s="36"/>
      <c r="BP35" s="36"/>
      <c r="BQ35" s="36"/>
    </row>
    <row r="36" spans="1:131" ht="13.5" customHeight="1">
      <c r="S36" s="136"/>
      <c r="U36" s="493"/>
      <c r="V36" s="494"/>
      <c r="W36" s="494"/>
      <c r="X36" s="494"/>
      <c r="Y36" s="494"/>
      <c r="Z36" s="494"/>
      <c r="AA36" s="494"/>
      <c r="AB36" s="494"/>
      <c r="AC36" s="494"/>
      <c r="AD36" s="494"/>
      <c r="AE36" s="494"/>
      <c r="AF36" s="494"/>
      <c r="AG36" s="494"/>
      <c r="AH36" s="494"/>
      <c r="AI36" s="494"/>
      <c r="AJ36" s="494"/>
      <c r="AK36" s="494"/>
      <c r="AL36" s="494"/>
      <c r="AM36" s="494"/>
      <c r="AN36" s="494"/>
      <c r="AO36" s="494"/>
      <c r="AP36" s="494"/>
      <c r="AQ36" s="494"/>
      <c r="AR36" s="494"/>
      <c r="AS36" s="494"/>
      <c r="AT36" s="494"/>
      <c r="AU36" s="494"/>
      <c r="AV36" s="494"/>
      <c r="AW36" s="494"/>
      <c r="AX36" s="495"/>
      <c r="AY36" s="210"/>
      <c r="AZ36" s="210"/>
      <c r="BG36" s="142"/>
      <c r="BL36" s="36"/>
      <c r="BM36" s="36"/>
      <c r="BN36" s="36"/>
      <c r="BO36" s="36"/>
      <c r="BP36" s="36"/>
      <c r="BQ36" s="36"/>
    </row>
    <row r="37" spans="1:131" ht="13.5" customHeight="1">
      <c r="A37" s="155"/>
      <c r="B37" s="143"/>
      <c r="C37" s="30"/>
      <c r="D37" s="30"/>
      <c r="E37" s="30"/>
      <c r="F37" s="30"/>
      <c r="G37" s="30"/>
      <c r="H37" s="30"/>
      <c r="I37" s="30"/>
      <c r="S37" s="136"/>
      <c r="U37" s="496"/>
      <c r="V37" s="497"/>
      <c r="W37" s="497"/>
      <c r="X37" s="497"/>
      <c r="Y37" s="497"/>
      <c r="Z37" s="497"/>
      <c r="AA37" s="497"/>
      <c r="AB37" s="497"/>
      <c r="AC37" s="497"/>
      <c r="AD37" s="497"/>
      <c r="AE37" s="497"/>
      <c r="AF37" s="497"/>
      <c r="AG37" s="497"/>
      <c r="AH37" s="497"/>
      <c r="AI37" s="497"/>
      <c r="AJ37" s="497"/>
      <c r="AK37" s="497"/>
      <c r="AL37" s="497"/>
      <c r="AM37" s="497"/>
      <c r="AN37" s="497"/>
      <c r="AO37" s="497"/>
      <c r="AP37" s="497"/>
      <c r="AQ37" s="497"/>
      <c r="AR37" s="497"/>
      <c r="AS37" s="497"/>
      <c r="AT37" s="497"/>
      <c r="AU37" s="497"/>
      <c r="AV37" s="497"/>
      <c r="AW37" s="497"/>
      <c r="AX37" s="498"/>
      <c r="AY37" s="211"/>
      <c r="AZ37" s="211"/>
      <c r="BA37" s="142"/>
      <c r="BB37" s="142"/>
    </row>
    <row r="38" spans="1:131" ht="13.5" customHeight="1" thickBot="1">
      <c r="A38" s="155"/>
      <c r="B38" s="143"/>
      <c r="C38" s="30"/>
      <c r="D38" s="30"/>
      <c r="E38" s="30"/>
      <c r="F38" s="30"/>
      <c r="G38" s="30"/>
      <c r="H38" s="30"/>
      <c r="I38" s="30"/>
      <c r="S38" s="136"/>
      <c r="U38" s="499"/>
      <c r="V38" s="500"/>
      <c r="W38" s="500"/>
      <c r="X38" s="500"/>
      <c r="Y38" s="500"/>
      <c r="Z38" s="500"/>
      <c r="AA38" s="500"/>
      <c r="AB38" s="500"/>
      <c r="AC38" s="500"/>
      <c r="AD38" s="500"/>
      <c r="AE38" s="500"/>
      <c r="AF38" s="500"/>
      <c r="AG38" s="500"/>
      <c r="AH38" s="500"/>
      <c r="AI38" s="500"/>
      <c r="AJ38" s="500"/>
      <c r="AK38" s="500"/>
      <c r="AL38" s="500"/>
      <c r="AM38" s="500"/>
      <c r="AN38" s="500"/>
      <c r="AO38" s="500"/>
      <c r="AP38" s="500"/>
      <c r="AQ38" s="500"/>
      <c r="AR38" s="500"/>
      <c r="AS38" s="500"/>
      <c r="AT38" s="500"/>
      <c r="AU38" s="500"/>
      <c r="AV38" s="500"/>
      <c r="AW38" s="500"/>
      <c r="AX38" s="501"/>
      <c r="AY38" s="211"/>
      <c r="AZ38" s="211"/>
      <c r="BA38" s="142"/>
      <c r="BB38" s="142"/>
    </row>
    <row r="39" spans="1:131" s="4" customFormat="1" ht="13.5" customHeight="1" thickBot="1">
      <c r="A39" s="155"/>
      <c r="B39" s="143"/>
      <c r="C39" s="30"/>
      <c r="D39" s="30"/>
      <c r="E39" s="30"/>
      <c r="F39" s="30"/>
      <c r="G39" s="30"/>
      <c r="H39" s="30"/>
      <c r="I39" s="30"/>
      <c r="O39" s="30"/>
      <c r="P39" s="155"/>
      <c r="Q39" s="155"/>
      <c r="R39" s="155"/>
      <c r="S39" s="157"/>
      <c r="T39" s="155"/>
      <c r="U39" s="135"/>
      <c r="V39" s="135"/>
      <c r="W39" s="3"/>
      <c r="X39" s="3"/>
      <c r="Y39" s="3"/>
      <c r="Z39" s="3"/>
      <c r="AA39" s="3"/>
      <c r="AB39" s="3"/>
      <c r="AC39" s="3"/>
      <c r="AD39" s="36"/>
      <c r="AE39" s="36"/>
      <c r="AF39" s="36"/>
      <c r="AG39" s="36"/>
      <c r="AH39" s="36"/>
      <c r="AI39" s="36"/>
      <c r="AJ39" s="36"/>
      <c r="AK39" s="36"/>
      <c r="AL39" s="36"/>
      <c r="AM39" s="36"/>
      <c r="AN39" s="36"/>
      <c r="AO39" s="36"/>
      <c r="AP39" s="36"/>
      <c r="AQ39" s="36"/>
      <c r="AR39" s="36"/>
      <c r="AS39" s="36"/>
      <c r="AT39" s="36"/>
      <c r="AU39" s="36"/>
      <c r="AV39" s="36"/>
      <c r="AW39" s="36"/>
      <c r="AX39" s="36"/>
      <c r="AY39" s="211"/>
      <c r="AZ39" s="211"/>
      <c r="BA39" s="142"/>
      <c r="BB39" s="142"/>
      <c r="BC39" s="158"/>
      <c r="BD39" s="158"/>
      <c r="BE39" s="158"/>
      <c r="BF39" s="158"/>
      <c r="BG39" s="158"/>
    </row>
    <row r="40" spans="1:131" ht="13.5" customHeight="1">
      <c r="A40" s="155"/>
      <c r="B40" s="143"/>
      <c r="C40" s="30"/>
      <c r="D40" s="30"/>
      <c r="E40" s="30"/>
      <c r="F40" s="30"/>
      <c r="G40" s="30"/>
      <c r="H40" s="30"/>
      <c r="I40" s="30"/>
      <c r="S40" s="136"/>
      <c r="U40" s="454" t="s">
        <v>139</v>
      </c>
      <c r="V40" s="454"/>
      <c r="W40" s="454"/>
      <c r="X40" s="454"/>
      <c r="Y40" s="454"/>
      <c r="Z40" s="454"/>
      <c r="AA40" s="454"/>
      <c r="AB40" s="454"/>
      <c r="AC40" s="454"/>
      <c r="AD40" s="454"/>
      <c r="AE40" s="454"/>
      <c r="AF40" s="454"/>
      <c r="AG40" s="454"/>
      <c r="AH40" s="454"/>
      <c r="AI40" s="454"/>
      <c r="AJ40" s="454"/>
      <c r="AK40" s="454"/>
      <c r="AL40" s="454"/>
      <c r="AM40" s="454"/>
      <c r="AN40" s="454"/>
      <c r="AO40" s="454"/>
      <c r="AP40" s="454"/>
      <c r="AQ40" s="454"/>
      <c r="AR40" s="454"/>
      <c r="AS40" s="454"/>
      <c r="AT40" s="454"/>
      <c r="AU40" s="454"/>
      <c r="AV40" s="454"/>
      <c r="AW40" s="454"/>
      <c r="AX40" s="454"/>
      <c r="AY40" s="287">
        <f>IF(AA51="",1,0)</f>
        <v>0</v>
      </c>
      <c r="AZ40" s="287"/>
      <c r="BA40" s="32"/>
      <c r="BB40" s="142"/>
      <c r="CB40" s="394">
        <v>0</v>
      </c>
      <c r="CC40" s="395"/>
      <c r="CD40" s="395"/>
      <c r="CE40" s="395"/>
      <c r="CF40" s="395"/>
      <c r="CG40" s="396" t="s">
        <v>124</v>
      </c>
      <c r="CH40" s="397"/>
      <c r="CI40" s="397"/>
      <c r="CJ40" s="397"/>
      <c r="CK40" s="397"/>
      <c r="CL40" s="397"/>
      <c r="CM40" s="397"/>
      <c r="CN40" s="397"/>
      <c r="CO40" s="397"/>
      <c r="CP40" s="397"/>
      <c r="CQ40" s="397"/>
      <c r="CR40" s="397"/>
      <c r="CS40" s="397"/>
      <c r="CU40" s="447" t="str">
        <f>IF(AA45="","",YEAR(AA45))</f>
        <v/>
      </c>
      <c r="CV40" s="448"/>
      <c r="CW40" s="417" t="str">
        <f>IF(AA45="","",MONTH(AA45))</f>
        <v/>
      </c>
      <c r="CX40" s="418"/>
      <c r="CY40" s="384" t="str">
        <f>IF(AA45="","",DAY(AA45))</f>
        <v/>
      </c>
      <c r="CZ40" s="385"/>
    </row>
    <row r="41" spans="1:131" ht="13.5" customHeight="1" thickBot="1">
      <c r="A41" s="155"/>
      <c r="B41" s="143"/>
      <c r="C41" s="30"/>
      <c r="D41" s="30"/>
      <c r="E41" s="30"/>
      <c r="F41" s="30"/>
      <c r="G41" s="30"/>
      <c r="H41" s="30"/>
      <c r="I41" s="30"/>
      <c r="S41" s="136"/>
      <c r="U41" s="454"/>
      <c r="V41" s="454"/>
      <c r="W41" s="454"/>
      <c r="X41" s="454"/>
      <c r="Y41" s="454"/>
      <c r="Z41" s="454"/>
      <c r="AA41" s="454"/>
      <c r="AB41" s="454"/>
      <c r="AC41" s="454"/>
      <c r="AD41" s="454"/>
      <c r="AE41" s="454"/>
      <c r="AF41" s="454"/>
      <c r="AG41" s="454"/>
      <c r="AH41" s="454"/>
      <c r="AI41" s="454"/>
      <c r="AJ41" s="454"/>
      <c r="AK41" s="454"/>
      <c r="AL41" s="454"/>
      <c r="AM41" s="454"/>
      <c r="AN41" s="454"/>
      <c r="AO41" s="454"/>
      <c r="AP41" s="454"/>
      <c r="AQ41" s="454"/>
      <c r="AR41" s="454"/>
      <c r="AS41" s="454"/>
      <c r="AT41" s="454"/>
      <c r="AU41" s="454"/>
      <c r="AV41" s="454"/>
      <c r="AW41" s="454"/>
      <c r="AX41" s="454"/>
      <c r="AY41" s="287"/>
      <c r="AZ41" s="287"/>
      <c r="BA41" s="32"/>
      <c r="BB41" s="142"/>
      <c r="BC41" s="142"/>
      <c r="BD41" s="142"/>
      <c r="BE41" s="142"/>
      <c r="BF41" s="142"/>
      <c r="BG41" s="142"/>
      <c r="CB41" s="395"/>
      <c r="CC41" s="395"/>
      <c r="CD41" s="395"/>
      <c r="CE41" s="395"/>
      <c r="CF41" s="395"/>
      <c r="CG41" s="397"/>
      <c r="CH41" s="397"/>
      <c r="CI41" s="397"/>
      <c r="CJ41" s="397"/>
      <c r="CK41" s="397"/>
      <c r="CL41" s="397"/>
      <c r="CM41" s="397"/>
      <c r="CN41" s="397"/>
      <c r="CO41" s="397"/>
      <c r="CP41" s="397"/>
      <c r="CQ41" s="397"/>
      <c r="CR41" s="397"/>
      <c r="CS41" s="397"/>
      <c r="CU41" s="449"/>
      <c r="CV41" s="450"/>
      <c r="CW41" s="419"/>
      <c r="CX41" s="420"/>
      <c r="CY41" s="386"/>
      <c r="CZ41" s="387"/>
    </row>
    <row r="42" spans="1:131" ht="13.5" customHeight="1">
      <c r="A42" s="155"/>
      <c r="B42" s="143"/>
      <c r="C42" s="30"/>
      <c r="D42" s="30"/>
      <c r="E42" s="30"/>
      <c r="F42" s="30"/>
      <c r="G42" s="30"/>
      <c r="H42" s="30"/>
      <c r="I42" s="30"/>
      <c r="S42" s="136"/>
      <c r="U42" s="454"/>
      <c r="V42" s="454"/>
      <c r="W42" s="454"/>
      <c r="X42" s="454"/>
      <c r="Y42" s="454"/>
      <c r="Z42" s="454"/>
      <c r="AA42" s="454"/>
      <c r="AB42" s="454"/>
      <c r="AC42" s="454"/>
      <c r="AD42" s="454"/>
      <c r="AE42" s="454"/>
      <c r="AF42" s="454"/>
      <c r="AG42" s="454"/>
      <c r="AH42" s="454"/>
      <c r="AI42" s="454"/>
      <c r="AJ42" s="454"/>
      <c r="AK42" s="454"/>
      <c r="AL42" s="454"/>
      <c r="AM42" s="454"/>
      <c r="AN42" s="454"/>
      <c r="AO42" s="454"/>
      <c r="AP42" s="454"/>
      <c r="AQ42" s="454"/>
      <c r="AR42" s="454"/>
      <c r="AS42" s="454"/>
      <c r="AT42" s="454"/>
      <c r="AU42" s="454"/>
      <c r="AV42" s="454"/>
      <c r="AW42" s="454"/>
      <c r="AX42" s="454"/>
      <c r="AY42" s="287">
        <f>IF(AA53="",1,0)</f>
        <v>1</v>
      </c>
      <c r="AZ42" s="287"/>
      <c r="BA42" s="32"/>
      <c r="BB42" s="142"/>
      <c r="BC42" s="142"/>
      <c r="BD42" s="142"/>
      <c r="BE42" s="142"/>
      <c r="BF42" s="142"/>
      <c r="BG42" s="142"/>
      <c r="CB42" s="395"/>
      <c r="CC42" s="395"/>
      <c r="CD42" s="395"/>
      <c r="CE42" s="395"/>
      <c r="CF42" s="395"/>
      <c r="CG42" s="397"/>
      <c r="CH42" s="397"/>
      <c r="CI42" s="397"/>
      <c r="CJ42" s="397"/>
      <c r="CK42" s="397"/>
      <c r="CL42" s="397"/>
      <c r="CM42" s="397"/>
      <c r="CN42" s="397"/>
      <c r="CO42" s="397"/>
      <c r="CP42" s="397"/>
      <c r="CQ42" s="397"/>
      <c r="CR42" s="397"/>
      <c r="CS42" s="397"/>
    </row>
    <row r="43" spans="1:131" ht="13.5" customHeight="1">
      <c r="A43" s="155"/>
      <c r="B43" s="143"/>
      <c r="C43" s="30"/>
      <c r="D43" s="30"/>
      <c r="E43" s="30"/>
      <c r="F43" s="30"/>
      <c r="G43" s="30"/>
      <c r="H43" s="30"/>
      <c r="I43" s="30"/>
      <c r="J43" s="30"/>
      <c r="K43" s="30"/>
      <c r="L43" s="30"/>
      <c r="M43" s="30"/>
      <c r="N43" s="30"/>
      <c r="O43" s="30"/>
      <c r="P43" s="30"/>
      <c r="Q43" s="30"/>
      <c r="R43" s="143"/>
      <c r="S43" s="136"/>
      <c r="T43" s="143"/>
      <c r="U43" s="454"/>
      <c r="V43" s="454"/>
      <c r="W43" s="454"/>
      <c r="X43" s="454"/>
      <c r="Y43" s="454"/>
      <c r="Z43" s="454"/>
      <c r="AA43" s="454"/>
      <c r="AB43" s="454"/>
      <c r="AC43" s="454"/>
      <c r="AD43" s="454"/>
      <c r="AE43" s="454"/>
      <c r="AF43" s="454"/>
      <c r="AG43" s="454"/>
      <c r="AH43" s="454"/>
      <c r="AI43" s="454"/>
      <c r="AJ43" s="454"/>
      <c r="AK43" s="454"/>
      <c r="AL43" s="454"/>
      <c r="AM43" s="454"/>
      <c r="AN43" s="454"/>
      <c r="AO43" s="454"/>
      <c r="AP43" s="454"/>
      <c r="AQ43" s="454"/>
      <c r="AR43" s="454"/>
      <c r="AS43" s="454"/>
      <c r="AT43" s="454"/>
      <c r="AU43" s="454"/>
      <c r="AV43" s="454"/>
      <c r="AW43" s="454"/>
      <c r="AX43" s="454"/>
      <c r="AY43" s="287"/>
      <c r="AZ43" s="287"/>
      <c r="BA43" s="32"/>
      <c r="BB43" s="142"/>
      <c r="BC43" s="142"/>
      <c r="BD43" s="142"/>
      <c r="BE43" s="142"/>
      <c r="BF43" s="142"/>
      <c r="BG43" s="142"/>
      <c r="CB43" s="394">
        <f>AK59</f>
        <v>2</v>
      </c>
      <c r="CC43" s="395"/>
      <c r="CD43" s="395"/>
      <c r="CE43" s="395"/>
      <c r="CF43" s="395"/>
      <c r="CG43" s="396" t="s">
        <v>85</v>
      </c>
      <c r="CH43" s="397"/>
      <c r="CI43" s="397"/>
      <c r="CJ43" s="397"/>
      <c r="CK43" s="397"/>
      <c r="CL43" s="397"/>
      <c r="CM43" s="397"/>
      <c r="CN43" s="397"/>
      <c r="CO43" s="397"/>
      <c r="CP43" s="397"/>
      <c r="CQ43" s="397"/>
      <c r="CR43" s="397"/>
      <c r="CS43" s="397"/>
    </row>
    <row r="44" spans="1:131" ht="13.5" customHeight="1" thickBot="1">
      <c r="A44" s="155"/>
      <c r="B44" s="143"/>
      <c r="C44" s="30"/>
      <c r="D44" s="30"/>
      <c r="E44" s="30"/>
      <c r="F44" s="30"/>
      <c r="G44" s="30"/>
      <c r="H44" s="30"/>
      <c r="I44" s="30"/>
      <c r="J44" s="30"/>
      <c r="K44" s="30"/>
      <c r="L44" s="30"/>
      <c r="M44" s="30"/>
      <c r="N44" s="30"/>
      <c r="O44" s="30"/>
      <c r="P44" s="30"/>
      <c r="Q44" s="30"/>
      <c r="R44" s="143"/>
      <c r="S44" s="136"/>
      <c r="T44" s="143"/>
      <c r="U44" s="44"/>
      <c r="V44" s="44"/>
      <c r="W44" s="44"/>
      <c r="X44" s="44"/>
      <c r="Y44" s="44"/>
      <c r="Z44" s="44"/>
      <c r="AA44" s="44"/>
      <c r="AB44" s="44"/>
      <c r="AC44" s="44"/>
      <c r="AD44" s="44"/>
      <c r="AE44" s="44"/>
      <c r="AF44" s="44"/>
      <c r="AG44" s="44"/>
      <c r="AH44" s="44"/>
      <c r="AI44" s="44"/>
      <c r="AJ44" s="229"/>
      <c r="AK44" s="44"/>
      <c r="AL44" s="44"/>
      <c r="AM44" s="44"/>
      <c r="AN44" s="44"/>
      <c r="AO44" s="44"/>
      <c r="AP44" s="44"/>
      <c r="AQ44" s="44"/>
      <c r="AR44" s="44"/>
      <c r="AS44" s="44"/>
      <c r="AT44" s="44"/>
      <c r="AU44" s="44"/>
      <c r="AV44" s="44"/>
      <c r="AW44" s="44"/>
      <c r="AX44" s="44"/>
      <c r="AY44" s="287">
        <f>IF(AA55="",1,0)</f>
        <v>0</v>
      </c>
      <c r="AZ44" s="287"/>
      <c r="BA44" s="32"/>
      <c r="BB44" s="142"/>
      <c r="BC44" s="142"/>
      <c r="BD44" s="153"/>
      <c r="BE44" s="154"/>
      <c r="BF44" s="154"/>
      <c r="BG44" s="154"/>
      <c r="BH44" s="153"/>
      <c r="BI44" s="153"/>
      <c r="BJ44" s="153"/>
      <c r="BK44" s="153"/>
      <c r="BL44" s="153"/>
      <c r="BM44" s="153"/>
      <c r="BN44" s="153"/>
      <c r="BO44" s="153"/>
      <c r="BP44" s="153"/>
      <c r="BQ44" s="153"/>
      <c r="BR44" s="153"/>
      <c r="BS44" s="153"/>
      <c r="BT44" s="153"/>
      <c r="BU44" s="153"/>
      <c r="BV44" s="153"/>
      <c r="BW44" s="153"/>
      <c r="BX44" s="153"/>
      <c r="BY44" s="153"/>
      <c r="BZ44" s="153"/>
      <c r="CA44" s="153"/>
      <c r="CB44" s="395"/>
      <c r="CC44" s="395"/>
      <c r="CD44" s="395"/>
      <c r="CE44" s="395"/>
      <c r="CF44" s="395"/>
      <c r="CG44" s="397"/>
      <c r="CH44" s="397"/>
      <c r="CI44" s="397"/>
      <c r="CJ44" s="397"/>
      <c r="CK44" s="397"/>
      <c r="CL44" s="397"/>
      <c r="CM44" s="397"/>
      <c r="CN44" s="397"/>
      <c r="CO44" s="397"/>
      <c r="CP44" s="397"/>
      <c r="CQ44" s="397"/>
      <c r="CR44" s="397"/>
      <c r="CS44" s="397"/>
    </row>
    <row r="45" spans="1:131" ht="13.5" customHeight="1">
      <c r="A45" s="155"/>
      <c r="B45" s="143"/>
      <c r="C45" s="30"/>
      <c r="D45" s="30"/>
      <c r="E45" s="30"/>
      <c r="F45" s="30"/>
      <c r="G45" s="30"/>
      <c r="H45" s="30"/>
      <c r="I45" s="30"/>
      <c r="J45" s="30"/>
      <c r="K45" s="30"/>
      <c r="L45" s="30"/>
      <c r="M45" s="30"/>
      <c r="N45" s="30"/>
      <c r="O45" s="30"/>
      <c r="P45" s="30"/>
      <c r="Q45" s="30"/>
      <c r="R45" s="143"/>
      <c r="S45" s="136"/>
      <c r="T45" s="143"/>
      <c r="U45" s="304" t="s">
        <v>108</v>
      </c>
      <c r="V45" s="301"/>
      <c r="W45" s="301"/>
      <c r="X45" s="301"/>
      <c r="Y45" s="301"/>
      <c r="AA45" s="305"/>
      <c r="AB45" s="306"/>
      <c r="AC45" s="306"/>
      <c r="AD45" s="306"/>
      <c r="AE45" s="306"/>
      <c r="AF45" s="306"/>
      <c r="AG45" s="306"/>
      <c r="AH45" s="306"/>
      <c r="AI45" s="307"/>
      <c r="AJ45" s="287">
        <f>IF(AA45="",1,0)</f>
        <v>1</v>
      </c>
      <c r="AL45" s="32"/>
      <c r="AM45" s="174"/>
      <c r="AN45" s="174"/>
      <c r="AO45" s="174"/>
      <c r="AP45" s="32"/>
      <c r="AQ45" s="153"/>
      <c r="AR45" s="153"/>
      <c r="AS45" s="153"/>
      <c r="AT45" s="153"/>
      <c r="AU45" s="153"/>
      <c r="AV45" s="153"/>
      <c r="AW45" s="153"/>
      <c r="AX45" s="153"/>
      <c r="AY45" s="287"/>
      <c r="AZ45" s="287"/>
      <c r="BA45" s="32"/>
      <c r="BB45" s="142"/>
      <c r="BC45" s="142"/>
      <c r="BD45" s="154"/>
      <c r="BE45" s="154"/>
      <c r="BF45" s="154"/>
      <c r="BG45" s="154"/>
      <c r="BH45" s="153"/>
      <c r="BI45" s="153"/>
      <c r="BJ45" s="153"/>
      <c r="BK45" s="153"/>
      <c r="BL45" s="153"/>
      <c r="BM45" s="153"/>
      <c r="BN45" s="153"/>
      <c r="BO45" s="153"/>
      <c r="BP45" s="153"/>
      <c r="BQ45" s="153"/>
      <c r="BR45" s="153"/>
      <c r="BS45" s="153"/>
      <c r="BT45" s="153"/>
      <c r="BU45" s="153"/>
      <c r="BV45" s="153"/>
      <c r="BW45" s="153"/>
      <c r="BX45" s="153"/>
      <c r="BY45" s="153"/>
      <c r="BZ45" s="153"/>
      <c r="CA45" s="153"/>
      <c r="CB45" s="395"/>
      <c r="CC45" s="395"/>
      <c r="CD45" s="395"/>
      <c r="CE45" s="395"/>
      <c r="CF45" s="395"/>
      <c r="CG45" s="397"/>
      <c r="CH45" s="397"/>
      <c r="CI45" s="397"/>
      <c r="CJ45" s="397"/>
      <c r="CK45" s="397"/>
      <c r="CL45" s="397"/>
      <c r="CM45" s="397"/>
      <c r="CN45" s="397"/>
      <c r="CO45" s="397"/>
      <c r="CP45" s="397"/>
      <c r="CQ45" s="397"/>
      <c r="CR45" s="397"/>
      <c r="CS45" s="397"/>
    </row>
    <row r="46" spans="1:131" ht="13.5" customHeight="1" thickBot="1">
      <c r="A46" s="155"/>
      <c r="B46" s="143"/>
      <c r="C46" s="30"/>
      <c r="D46" s="30"/>
      <c r="E46" s="30"/>
      <c r="F46" s="30"/>
      <c r="G46" s="30"/>
      <c r="H46" s="30"/>
      <c r="I46" s="30"/>
      <c r="J46" s="30"/>
      <c r="K46" s="30"/>
      <c r="L46" s="30"/>
      <c r="M46" s="30"/>
      <c r="N46" s="30"/>
      <c r="O46" s="30"/>
      <c r="P46" s="30"/>
      <c r="Q46" s="30"/>
      <c r="R46" s="143"/>
      <c r="S46" s="136"/>
      <c r="T46" s="143"/>
      <c r="U46" s="301"/>
      <c r="V46" s="301"/>
      <c r="W46" s="301"/>
      <c r="X46" s="301"/>
      <c r="Y46" s="301"/>
      <c r="AA46" s="308"/>
      <c r="AB46" s="309"/>
      <c r="AC46" s="309"/>
      <c r="AD46" s="309"/>
      <c r="AE46" s="309"/>
      <c r="AF46" s="309"/>
      <c r="AG46" s="309"/>
      <c r="AH46" s="309"/>
      <c r="AI46" s="310"/>
      <c r="AJ46" s="287"/>
      <c r="AL46" s="174"/>
      <c r="AM46" s="174"/>
      <c r="AN46" s="174"/>
      <c r="AO46" s="174"/>
      <c r="AP46" s="153"/>
      <c r="AQ46" s="153"/>
      <c r="AR46" s="153"/>
      <c r="AS46" s="153"/>
      <c r="AT46" s="153"/>
      <c r="AU46" s="153"/>
      <c r="AV46" s="153"/>
      <c r="AW46" s="153"/>
      <c r="AX46" s="153"/>
      <c r="AY46" s="287">
        <f>IF(AA57="",1,0)</f>
        <v>1</v>
      </c>
      <c r="AZ46" s="287"/>
      <c r="BA46" s="32"/>
      <c r="BB46" s="142"/>
      <c r="BC46" s="142"/>
      <c r="BD46" s="154"/>
      <c r="BE46" s="154"/>
      <c r="BF46" s="154"/>
      <c r="BG46" s="154"/>
      <c r="BH46" s="153"/>
      <c r="BI46" s="153"/>
      <c r="BJ46" s="153"/>
      <c r="BK46" s="153"/>
      <c r="BL46" s="153"/>
      <c r="BM46" s="153"/>
      <c r="BN46" s="153"/>
      <c r="BO46" s="153"/>
      <c r="BP46" s="153"/>
      <c r="BQ46" s="153"/>
      <c r="BR46" s="153"/>
      <c r="BS46" s="153"/>
      <c r="BT46" s="153"/>
      <c r="BU46" s="153"/>
      <c r="BV46" s="153"/>
      <c r="BW46" s="153"/>
      <c r="BX46" s="153"/>
      <c r="BY46" s="153"/>
      <c r="BZ46" s="153"/>
      <c r="CA46" s="153"/>
      <c r="CB46" s="153"/>
      <c r="CC46" s="153"/>
      <c r="CD46" s="153"/>
      <c r="CE46" s="34"/>
    </row>
    <row r="47" spans="1:131" ht="13.5" customHeight="1">
      <c r="A47" s="155"/>
      <c r="B47" s="143"/>
      <c r="C47" s="30"/>
      <c r="D47" s="30"/>
      <c r="E47" s="30"/>
      <c r="F47" s="30"/>
      <c r="G47" s="30"/>
      <c r="H47" s="30"/>
      <c r="I47" s="30"/>
      <c r="J47" s="30"/>
      <c r="K47" s="30"/>
      <c r="L47" s="30"/>
      <c r="M47" s="30"/>
      <c r="N47" s="30"/>
      <c r="O47" s="30"/>
      <c r="P47" s="30"/>
      <c r="Q47" s="30"/>
      <c r="R47" s="143"/>
      <c r="S47" s="136"/>
      <c r="T47" s="143"/>
      <c r="U47" s="304" t="s">
        <v>109</v>
      </c>
      <c r="V47" s="301"/>
      <c r="W47" s="301"/>
      <c r="X47" s="301"/>
      <c r="Y47" s="301"/>
      <c r="AA47" s="388" t="s">
        <v>229</v>
      </c>
      <c r="AB47" s="389"/>
      <c r="AC47" s="389"/>
      <c r="AD47" s="389"/>
      <c r="AE47" s="389"/>
      <c r="AF47" s="389"/>
      <c r="AG47" s="389"/>
      <c r="AH47" s="389"/>
      <c r="AI47" s="390"/>
      <c r="AJ47" s="287">
        <f>IF(AA47="",1,0)</f>
        <v>0</v>
      </c>
      <c r="AL47" s="174"/>
      <c r="AM47" s="174"/>
      <c r="AN47" s="174"/>
      <c r="AO47" s="174"/>
      <c r="AP47" s="153"/>
      <c r="AQ47" s="153"/>
      <c r="AR47" s="153"/>
      <c r="AS47" s="153"/>
      <c r="AT47" s="153"/>
      <c r="AU47" s="153"/>
      <c r="AV47" s="153"/>
      <c r="AW47" s="153"/>
      <c r="AX47" s="153"/>
      <c r="AY47" s="287"/>
      <c r="AZ47" s="287"/>
      <c r="BA47" s="32"/>
      <c r="BB47" s="142"/>
      <c r="BC47" s="142"/>
      <c r="BI47" s="153"/>
      <c r="BJ47" s="153"/>
      <c r="BK47" s="153"/>
      <c r="BL47" s="153"/>
      <c r="BM47" s="153"/>
      <c r="BN47" s="153"/>
      <c r="BO47" s="153"/>
      <c r="BP47" s="153"/>
      <c r="BQ47" s="153"/>
      <c r="BR47" s="153"/>
      <c r="BS47" s="153"/>
      <c r="BT47" s="153"/>
      <c r="BU47" s="153"/>
      <c r="BV47" s="153"/>
      <c r="BW47" s="153"/>
      <c r="BX47" s="153"/>
      <c r="BY47" s="153"/>
      <c r="BZ47" s="153"/>
      <c r="CA47" s="153"/>
      <c r="CB47" s="153"/>
      <c r="CC47" s="153"/>
      <c r="CD47" s="153"/>
      <c r="CE47" s="34"/>
    </row>
    <row r="48" spans="1:131" s="4" customFormat="1" ht="13.5" customHeight="1" thickBot="1">
      <c r="N48" s="176"/>
      <c r="O48" s="176"/>
      <c r="P48" s="176"/>
      <c r="Q48" s="176"/>
      <c r="R48" s="176"/>
      <c r="S48" s="136"/>
      <c r="T48" s="176"/>
      <c r="U48" s="301"/>
      <c r="V48" s="301"/>
      <c r="W48" s="301"/>
      <c r="X48" s="301"/>
      <c r="Y48" s="301"/>
      <c r="Z48" s="3"/>
      <c r="AA48" s="391"/>
      <c r="AB48" s="392"/>
      <c r="AC48" s="392"/>
      <c r="AD48" s="392"/>
      <c r="AE48" s="392"/>
      <c r="AF48" s="392"/>
      <c r="AG48" s="392"/>
      <c r="AH48" s="392"/>
      <c r="AI48" s="393"/>
      <c r="AJ48" s="287"/>
      <c r="AK48" s="36"/>
      <c r="AL48" s="174"/>
      <c r="AM48" s="174"/>
      <c r="AN48" s="174"/>
      <c r="AO48" s="174"/>
      <c r="AP48" s="153"/>
      <c r="AQ48" s="153"/>
      <c r="AR48" s="153"/>
      <c r="AS48" s="153"/>
      <c r="AT48" s="153"/>
      <c r="AU48" s="153"/>
      <c r="AV48" s="153"/>
      <c r="AW48" s="153"/>
      <c r="AX48" s="153"/>
      <c r="AY48" s="230"/>
      <c r="AZ48" s="230"/>
      <c r="BI48" s="153"/>
      <c r="BJ48" s="153"/>
      <c r="BK48" s="153"/>
      <c r="BL48" s="153"/>
      <c r="BM48" s="153"/>
      <c r="BN48" s="153"/>
      <c r="BO48" s="153"/>
      <c r="BP48" s="153"/>
      <c r="BQ48" s="153"/>
      <c r="BR48" s="153"/>
      <c r="BS48" s="153"/>
      <c r="BT48" s="153"/>
      <c r="BU48" s="153"/>
      <c r="BV48" s="153"/>
      <c r="BW48" s="153"/>
      <c r="BX48" s="153"/>
      <c r="BY48" s="153"/>
      <c r="BZ48" s="153"/>
      <c r="CA48" s="153"/>
      <c r="CB48" s="153"/>
      <c r="CC48" s="153"/>
      <c r="CD48" s="153"/>
      <c r="CE48" s="177"/>
      <c r="CF48" s="177"/>
      <c r="CG48" s="177"/>
      <c r="CH48" s="177"/>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row>
    <row r="49" spans="1:92" ht="13.5" customHeight="1">
      <c r="S49" s="136"/>
      <c r="U49" s="382" t="s">
        <v>117</v>
      </c>
      <c r="V49" s="382"/>
      <c r="W49" s="382"/>
      <c r="X49" s="382"/>
      <c r="Y49" s="382"/>
      <c r="AA49" s="502" t="s">
        <v>230</v>
      </c>
      <c r="AB49" s="306"/>
      <c r="AC49" s="306"/>
      <c r="AD49" s="306"/>
      <c r="AE49" s="306"/>
      <c r="AF49" s="306"/>
      <c r="AG49" s="306"/>
      <c r="AH49" s="306"/>
      <c r="AI49" s="307"/>
      <c r="AJ49" s="287">
        <f>IF(AA49="",1,0)</f>
        <v>0</v>
      </c>
      <c r="AL49" s="174"/>
      <c r="AM49" s="174"/>
      <c r="AN49" s="174"/>
      <c r="AO49" s="174"/>
      <c r="AP49" s="153"/>
      <c r="AQ49" s="153"/>
      <c r="AR49" s="153"/>
      <c r="AS49" s="153"/>
      <c r="AT49" s="153"/>
      <c r="AU49" s="153"/>
      <c r="AV49" s="153"/>
      <c r="AW49" s="153"/>
      <c r="AX49" s="153"/>
      <c r="AY49" s="210"/>
      <c r="AZ49" s="210"/>
      <c r="BI49" s="153"/>
      <c r="BJ49" s="153"/>
      <c r="BK49" s="153"/>
      <c r="BL49" s="153"/>
      <c r="BM49" s="153"/>
      <c r="BN49" s="153"/>
      <c r="BO49" s="153"/>
      <c r="BP49" s="153"/>
      <c r="BQ49" s="153"/>
      <c r="BR49" s="153"/>
      <c r="BS49" s="153"/>
      <c r="BT49" s="153"/>
      <c r="BU49" s="153"/>
      <c r="BV49" s="153"/>
      <c r="BW49" s="153"/>
      <c r="BX49" s="153"/>
      <c r="BY49" s="153"/>
      <c r="BZ49" s="153"/>
      <c r="CA49" s="153"/>
      <c r="CB49" s="153"/>
      <c r="CC49" s="153"/>
      <c r="CD49" s="153"/>
      <c r="CE49" s="34"/>
    </row>
    <row r="50" spans="1:92" ht="13.5" customHeight="1" thickBot="1">
      <c r="S50" s="136"/>
      <c r="U50" s="382"/>
      <c r="V50" s="382"/>
      <c r="W50" s="382"/>
      <c r="X50" s="382"/>
      <c r="Y50" s="382"/>
      <c r="AA50" s="308"/>
      <c r="AB50" s="309"/>
      <c r="AC50" s="309"/>
      <c r="AD50" s="309"/>
      <c r="AE50" s="309"/>
      <c r="AF50" s="309"/>
      <c r="AG50" s="309"/>
      <c r="AH50" s="309"/>
      <c r="AI50" s="310"/>
      <c r="AJ50" s="287"/>
      <c r="AL50" s="174"/>
      <c r="AM50" s="174"/>
      <c r="AN50" s="174"/>
      <c r="AO50" s="174"/>
      <c r="AP50" s="153"/>
      <c r="AQ50" s="153"/>
      <c r="AR50" s="153"/>
      <c r="AS50" s="153"/>
      <c r="AT50" s="153"/>
      <c r="AU50" s="153"/>
      <c r="AV50" s="153"/>
      <c r="AW50" s="153"/>
      <c r="AX50" s="153"/>
      <c r="AY50" s="210"/>
      <c r="AZ50" s="210"/>
    </row>
    <row r="51" spans="1:92" ht="13.5" customHeight="1">
      <c r="S51" s="136"/>
      <c r="U51" s="304" t="s">
        <v>110</v>
      </c>
      <c r="V51" s="301"/>
      <c r="W51" s="301"/>
      <c r="X51" s="301"/>
      <c r="Y51" s="301"/>
      <c r="Z51" s="175"/>
      <c r="AA51" s="364" t="s">
        <v>231</v>
      </c>
      <c r="AB51" s="383"/>
      <c r="AC51" s="383"/>
      <c r="AD51" s="383"/>
      <c r="AE51" s="365"/>
      <c r="AF51" s="365"/>
      <c r="AG51" s="365"/>
      <c r="AH51" s="365"/>
      <c r="AI51" s="366"/>
      <c r="AJ51" s="287">
        <f>IF(AA51="",1,0)</f>
        <v>0</v>
      </c>
      <c r="AK51" s="32"/>
      <c r="AL51" s="174"/>
      <c r="AM51" s="174"/>
      <c r="AN51" s="174"/>
      <c r="AO51" s="142"/>
      <c r="AP51" s="197"/>
      <c r="AQ51" s="197"/>
      <c r="AR51" s="197"/>
      <c r="AS51" s="197"/>
      <c r="AT51" s="197"/>
      <c r="AU51" s="197"/>
      <c r="AV51" s="197"/>
      <c r="AW51" s="197"/>
      <c r="AX51" s="197"/>
      <c r="AY51" s="210"/>
      <c r="AZ51" s="210"/>
    </row>
    <row r="52" spans="1:92" ht="13.5" customHeight="1" thickBot="1">
      <c r="S52" s="136"/>
      <c r="U52" s="301"/>
      <c r="V52" s="301"/>
      <c r="W52" s="301"/>
      <c r="X52" s="301"/>
      <c r="Y52" s="301"/>
      <c r="AA52" s="367"/>
      <c r="AB52" s="368"/>
      <c r="AC52" s="368"/>
      <c r="AD52" s="368"/>
      <c r="AE52" s="368"/>
      <c r="AF52" s="368"/>
      <c r="AG52" s="368"/>
      <c r="AH52" s="368"/>
      <c r="AI52" s="369"/>
      <c r="AJ52" s="287"/>
      <c r="AK52" s="174"/>
      <c r="AL52" s="174"/>
      <c r="AM52" s="174"/>
      <c r="AN52" s="174"/>
      <c r="AO52" s="197"/>
      <c r="AP52" s="197"/>
      <c r="AQ52" s="197"/>
      <c r="AR52" s="197"/>
      <c r="AS52" s="197"/>
      <c r="AT52" s="197"/>
      <c r="AU52" s="197"/>
      <c r="AV52" s="197"/>
      <c r="AW52" s="197"/>
      <c r="AX52" s="197"/>
      <c r="AY52" s="210"/>
      <c r="AZ52" s="210"/>
    </row>
    <row r="53" spans="1:92" ht="13.5" customHeight="1" thickBot="1">
      <c r="S53" s="136"/>
      <c r="U53" s="304" t="s">
        <v>112</v>
      </c>
      <c r="V53" s="301"/>
      <c r="W53" s="301"/>
      <c r="X53" s="301"/>
      <c r="Y53" s="301"/>
      <c r="Z53" s="4"/>
      <c r="AA53" s="371"/>
      <c r="AB53" s="372"/>
      <c r="AC53" s="372"/>
      <c r="AD53" s="372"/>
      <c r="AE53" s="373"/>
      <c r="AF53" s="373"/>
      <c r="AG53" s="373"/>
      <c r="AH53" s="373"/>
      <c r="AI53" s="374"/>
      <c r="AJ53" s="287">
        <f>IF(AA53="",1,0)</f>
        <v>1</v>
      </c>
      <c r="AK53" s="174"/>
      <c r="AL53" s="174"/>
      <c r="AM53" s="174"/>
      <c r="AN53" s="174"/>
      <c r="AO53" s="197"/>
      <c r="AP53" s="197"/>
      <c r="AQ53" s="197"/>
      <c r="AR53" s="197"/>
      <c r="AS53" s="197"/>
      <c r="AT53" s="197"/>
      <c r="AU53" s="197"/>
      <c r="AV53" s="197"/>
      <c r="AW53" s="197"/>
      <c r="AX53" s="197"/>
      <c r="AY53" s="210"/>
      <c r="AZ53" s="210"/>
    </row>
    <row r="54" spans="1:92" ht="13.5" customHeight="1" thickBot="1">
      <c r="S54" s="136"/>
      <c r="U54" s="301"/>
      <c r="V54" s="301"/>
      <c r="W54" s="301"/>
      <c r="X54" s="301"/>
      <c r="Y54" s="301"/>
      <c r="AA54" s="375"/>
      <c r="AB54" s="376"/>
      <c r="AC54" s="376"/>
      <c r="AD54" s="376"/>
      <c r="AE54" s="376"/>
      <c r="AF54" s="376"/>
      <c r="AG54" s="376"/>
      <c r="AH54" s="376"/>
      <c r="AI54" s="377"/>
      <c r="AJ54" s="287"/>
      <c r="AK54" s="268" t="s">
        <v>111</v>
      </c>
      <c r="AL54" s="346"/>
      <c r="AM54" s="346"/>
      <c r="AN54" s="346"/>
      <c r="AO54" s="337" t="str">
        <f>VLOOKUP(AK59,CB40:CS45,6,FALSE)</f>
        <v>エラー：未入力項目があります。必要項目を全て入力してください。</v>
      </c>
      <c r="AP54" s="338"/>
      <c r="AQ54" s="338"/>
      <c r="AR54" s="338"/>
      <c r="AS54" s="338"/>
      <c r="AT54" s="338"/>
      <c r="AU54" s="338"/>
      <c r="AV54" s="338"/>
      <c r="AW54" s="338"/>
      <c r="AX54" s="339"/>
      <c r="AY54" s="210"/>
      <c r="AZ54" s="210"/>
      <c r="BM54" s="34"/>
      <c r="BN54" s="34"/>
      <c r="BO54" s="34"/>
      <c r="BP54" s="34"/>
      <c r="BQ54" s="34"/>
      <c r="BR54" s="34"/>
      <c r="BS54" s="34"/>
      <c r="BT54" s="34"/>
      <c r="BU54" s="34"/>
      <c r="BV54" s="34"/>
      <c r="BW54" s="34"/>
      <c r="BX54" s="34"/>
      <c r="BY54" s="34"/>
      <c r="BZ54" s="34"/>
      <c r="CA54" s="34"/>
      <c r="CB54" s="34"/>
      <c r="CC54" s="34"/>
      <c r="CD54" s="34"/>
      <c r="CE54" s="34"/>
      <c r="CF54" s="34"/>
      <c r="CG54" s="34"/>
      <c r="CH54" s="34"/>
      <c r="CI54" s="34"/>
      <c r="CJ54" s="34"/>
      <c r="CK54" s="34"/>
      <c r="CL54" s="34"/>
      <c r="CM54" s="34"/>
      <c r="CN54" s="34"/>
    </row>
    <row r="55" spans="1:92" ht="13.5" customHeight="1">
      <c r="S55" s="136"/>
      <c r="U55" s="304" t="s">
        <v>136</v>
      </c>
      <c r="V55" s="301"/>
      <c r="W55" s="301"/>
      <c r="X55" s="301"/>
      <c r="Y55" s="301"/>
      <c r="AA55" s="371">
        <v>106002</v>
      </c>
      <c r="AB55" s="372"/>
      <c r="AC55" s="372"/>
      <c r="AD55" s="372"/>
      <c r="AE55" s="372"/>
      <c r="AF55" s="372"/>
      <c r="AG55" s="372"/>
      <c r="AH55" s="372"/>
      <c r="AI55" s="378"/>
      <c r="AJ55" s="287">
        <f>IF(AA55="",1,0)</f>
        <v>0</v>
      </c>
      <c r="AK55" s="270"/>
      <c r="AL55" s="347"/>
      <c r="AM55" s="347"/>
      <c r="AN55" s="347"/>
      <c r="AO55" s="340"/>
      <c r="AP55" s="341"/>
      <c r="AQ55" s="341"/>
      <c r="AR55" s="341"/>
      <c r="AS55" s="341"/>
      <c r="AT55" s="341"/>
      <c r="AU55" s="341"/>
      <c r="AV55" s="341"/>
      <c r="AW55" s="341"/>
      <c r="AX55" s="342"/>
      <c r="AY55" s="210"/>
      <c r="AZ55" s="210"/>
      <c r="BM55" s="34"/>
      <c r="BN55" s="34"/>
      <c r="BO55" s="34"/>
      <c r="BP55" s="34"/>
      <c r="BQ55" s="34"/>
      <c r="BR55" s="34"/>
      <c r="BS55" s="34"/>
      <c r="BT55" s="34"/>
      <c r="BU55" s="34"/>
      <c r="BV55" s="34"/>
      <c r="BW55" s="34"/>
      <c r="BX55" s="34"/>
      <c r="BY55" s="34"/>
      <c r="BZ55" s="34"/>
      <c r="CA55" s="34"/>
      <c r="CB55" s="34"/>
      <c r="CC55" s="34"/>
      <c r="CD55" s="34"/>
      <c r="CE55" s="34"/>
      <c r="CF55" s="34"/>
      <c r="CG55" s="34"/>
      <c r="CH55" s="34"/>
      <c r="CI55" s="34"/>
      <c r="CJ55" s="34"/>
      <c r="CK55" s="34"/>
      <c r="CL55" s="34"/>
      <c r="CM55" s="34"/>
      <c r="CN55" s="34"/>
    </row>
    <row r="56" spans="1:92" ht="13.5" customHeight="1" thickBot="1">
      <c r="S56" s="136"/>
      <c r="U56" s="301"/>
      <c r="V56" s="301"/>
      <c r="W56" s="301"/>
      <c r="X56" s="301"/>
      <c r="Y56" s="301"/>
      <c r="AA56" s="379"/>
      <c r="AB56" s="380"/>
      <c r="AC56" s="380"/>
      <c r="AD56" s="380"/>
      <c r="AE56" s="380"/>
      <c r="AF56" s="380"/>
      <c r="AG56" s="380"/>
      <c r="AH56" s="380"/>
      <c r="AI56" s="381"/>
      <c r="AJ56" s="287"/>
      <c r="AK56" s="270"/>
      <c r="AL56" s="347"/>
      <c r="AM56" s="347"/>
      <c r="AN56" s="347"/>
      <c r="AO56" s="340"/>
      <c r="AP56" s="341"/>
      <c r="AQ56" s="341"/>
      <c r="AR56" s="341"/>
      <c r="AS56" s="341"/>
      <c r="AT56" s="341"/>
      <c r="AU56" s="341"/>
      <c r="AV56" s="341"/>
      <c r="AW56" s="341"/>
      <c r="AX56" s="342"/>
      <c r="AY56" s="210"/>
      <c r="AZ56" s="210"/>
      <c r="BM56" s="34"/>
      <c r="BN56" s="34"/>
      <c r="BO56" s="34"/>
      <c r="BP56" s="34"/>
      <c r="BQ56" s="34"/>
      <c r="BR56" s="34"/>
      <c r="BS56" s="34"/>
      <c r="BT56" s="34"/>
      <c r="BU56" s="34"/>
      <c r="BV56" s="34"/>
      <c r="BW56" s="34"/>
      <c r="BX56" s="34"/>
      <c r="BY56" s="34"/>
      <c r="BZ56" s="34"/>
      <c r="CA56" s="34"/>
      <c r="CB56" s="34"/>
      <c r="CC56" s="34"/>
      <c r="CD56" s="34"/>
      <c r="CE56" s="34"/>
      <c r="CF56" s="34"/>
      <c r="CG56" s="34"/>
      <c r="CH56" s="34"/>
      <c r="CI56" s="34"/>
      <c r="CJ56" s="34"/>
      <c r="CK56" s="34"/>
      <c r="CL56" s="34"/>
      <c r="CM56" s="34"/>
      <c r="CN56" s="34"/>
    </row>
    <row r="57" spans="1:92" ht="13.5" customHeight="1">
      <c r="S57" s="136"/>
      <c r="U57" s="304" t="s">
        <v>114</v>
      </c>
      <c r="V57" s="301"/>
      <c r="W57" s="301"/>
      <c r="X57" s="301"/>
      <c r="Y57" s="301"/>
      <c r="AA57" s="364"/>
      <c r="AB57" s="365"/>
      <c r="AC57" s="365"/>
      <c r="AD57" s="365"/>
      <c r="AE57" s="365"/>
      <c r="AF57" s="365"/>
      <c r="AG57" s="365"/>
      <c r="AH57" s="365"/>
      <c r="AI57" s="366"/>
      <c r="AJ57" s="287"/>
      <c r="AK57" s="270"/>
      <c r="AL57" s="347"/>
      <c r="AM57" s="347"/>
      <c r="AN57" s="347"/>
      <c r="AO57" s="340"/>
      <c r="AP57" s="341"/>
      <c r="AQ57" s="341"/>
      <c r="AR57" s="341"/>
      <c r="AS57" s="341"/>
      <c r="AT57" s="341"/>
      <c r="AU57" s="341"/>
      <c r="AV57" s="341"/>
      <c r="AW57" s="341"/>
      <c r="AX57" s="342"/>
      <c r="AY57" s="210"/>
      <c r="AZ57" s="210"/>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row>
    <row r="58" spans="1:92" ht="13.5" customHeight="1" thickBot="1">
      <c r="S58" s="136"/>
      <c r="U58" s="301"/>
      <c r="V58" s="301"/>
      <c r="W58" s="301"/>
      <c r="X58" s="301"/>
      <c r="Y58" s="301"/>
      <c r="AA58" s="367"/>
      <c r="AB58" s="368"/>
      <c r="AC58" s="368"/>
      <c r="AD58" s="368"/>
      <c r="AE58" s="368"/>
      <c r="AF58" s="368"/>
      <c r="AG58" s="368"/>
      <c r="AH58" s="368"/>
      <c r="AI58" s="369"/>
      <c r="AJ58" s="287"/>
      <c r="AK58" s="348"/>
      <c r="AL58" s="349"/>
      <c r="AM58" s="349"/>
      <c r="AN58" s="349"/>
      <c r="AO58" s="343"/>
      <c r="AP58" s="344"/>
      <c r="AQ58" s="344"/>
      <c r="AR58" s="344"/>
      <c r="AS58" s="344"/>
      <c r="AT58" s="344"/>
      <c r="AU58" s="344"/>
      <c r="AV58" s="344"/>
      <c r="AW58" s="344"/>
      <c r="AX58" s="345"/>
      <c r="AY58" s="210"/>
      <c r="AZ58" s="210"/>
      <c r="BM58" s="34"/>
      <c r="BN58" s="34"/>
      <c r="BO58" s="34"/>
      <c r="BP58" s="34"/>
      <c r="BQ58" s="34"/>
      <c r="BR58" s="34"/>
      <c r="BS58" s="34"/>
      <c r="BT58" s="34"/>
      <c r="BU58" s="34"/>
      <c r="BV58" s="34"/>
      <c r="BW58" s="34"/>
      <c r="BX58" s="34"/>
      <c r="BY58" s="34"/>
      <c r="BZ58" s="34"/>
      <c r="CA58" s="34"/>
      <c r="CB58" s="34"/>
      <c r="CC58" s="34"/>
      <c r="CD58" s="34"/>
      <c r="CE58" s="34"/>
      <c r="CF58" s="34"/>
      <c r="CG58" s="34"/>
      <c r="CH58" s="34"/>
      <c r="CI58" s="34"/>
      <c r="CJ58" s="34"/>
      <c r="CK58" s="34"/>
      <c r="CL58" s="34"/>
      <c r="CM58" s="34"/>
      <c r="CN58" s="34"/>
    </row>
    <row r="59" spans="1:92" ht="13.5" customHeight="1">
      <c r="S59" s="136"/>
      <c r="U59" s="178"/>
      <c r="V59" s="178"/>
      <c r="W59" s="178"/>
      <c r="X59" s="178"/>
      <c r="Y59" s="178"/>
      <c r="AK59" s="179">
        <f>AJ45+AJ47+AJ49+AJ51+AJ53+AJ55+AJ57</f>
        <v>2</v>
      </c>
      <c r="BM59" s="34"/>
      <c r="BN59" s="34"/>
      <c r="BO59" s="34"/>
      <c r="BP59" s="34"/>
      <c r="BQ59" s="34"/>
      <c r="BR59" s="34"/>
      <c r="BS59" s="34"/>
      <c r="BT59" s="34"/>
      <c r="BU59" s="34"/>
      <c r="BV59" s="34"/>
      <c r="BW59" s="34"/>
      <c r="BX59" s="34"/>
      <c r="BY59" s="34"/>
      <c r="BZ59" s="34"/>
      <c r="CA59" s="34"/>
      <c r="CB59" s="34"/>
      <c r="CC59" s="34"/>
      <c r="CD59" s="34"/>
      <c r="CE59" s="34"/>
      <c r="CF59" s="34"/>
      <c r="CG59" s="34"/>
      <c r="CH59" s="34"/>
      <c r="CI59" s="34"/>
      <c r="CJ59" s="34"/>
      <c r="CK59" s="34"/>
      <c r="CL59" s="34"/>
      <c r="CM59" s="34"/>
      <c r="CN59" s="34"/>
    </row>
    <row r="60" spans="1:92" ht="13.5" customHeight="1">
      <c r="S60" s="136"/>
      <c r="U60" s="454" t="s">
        <v>145</v>
      </c>
      <c r="V60" s="454"/>
      <c r="W60" s="454"/>
      <c r="X60" s="454"/>
      <c r="Y60" s="454"/>
      <c r="Z60" s="454"/>
      <c r="AA60" s="454"/>
      <c r="AB60" s="454"/>
      <c r="AC60" s="454"/>
      <c r="AD60" s="454"/>
      <c r="AE60" s="454"/>
      <c r="AF60" s="454"/>
      <c r="AG60" s="454"/>
      <c r="AH60" s="454"/>
      <c r="AI60" s="454"/>
      <c r="AJ60" s="454"/>
      <c r="AK60" s="454"/>
      <c r="AL60" s="454"/>
      <c r="AM60" s="454"/>
      <c r="AN60" s="454"/>
      <c r="AO60" s="454"/>
      <c r="AP60" s="454"/>
      <c r="AQ60" s="454"/>
      <c r="AR60" s="454"/>
      <c r="AS60" s="454"/>
      <c r="AT60" s="454"/>
      <c r="AU60" s="454"/>
      <c r="AV60" s="454"/>
      <c r="AW60" s="454"/>
      <c r="AX60" s="454"/>
      <c r="BM60" s="34"/>
      <c r="BN60" s="34"/>
      <c r="BO60" s="34"/>
      <c r="BP60" s="34"/>
      <c r="BQ60" s="34"/>
      <c r="BR60" s="34"/>
      <c r="BS60" s="34"/>
      <c r="BT60" s="34"/>
      <c r="BU60" s="34"/>
      <c r="BV60" s="34"/>
      <c r="BW60" s="34"/>
      <c r="BX60" s="34"/>
      <c r="BY60" s="34"/>
      <c r="BZ60" s="34"/>
      <c r="CA60" s="34"/>
      <c r="CB60" s="34"/>
      <c r="CC60" s="34"/>
      <c r="CD60" s="34"/>
      <c r="CE60" s="34"/>
      <c r="CF60" s="34"/>
      <c r="CG60" s="34"/>
      <c r="CH60" s="34"/>
      <c r="CI60" s="34"/>
      <c r="CJ60" s="34"/>
      <c r="CK60" s="34"/>
      <c r="CL60" s="34"/>
      <c r="CM60" s="34"/>
      <c r="CN60" s="34"/>
    </row>
    <row r="61" spans="1:92" ht="13.5" customHeight="1">
      <c r="S61" s="136"/>
      <c r="U61" s="454"/>
      <c r="V61" s="454"/>
      <c r="W61" s="454"/>
      <c r="X61" s="454"/>
      <c r="Y61" s="454"/>
      <c r="Z61" s="454"/>
      <c r="AA61" s="454"/>
      <c r="AB61" s="454"/>
      <c r="AC61" s="454"/>
      <c r="AD61" s="454"/>
      <c r="AE61" s="454"/>
      <c r="AF61" s="454"/>
      <c r="AG61" s="454"/>
      <c r="AH61" s="454"/>
      <c r="AI61" s="454"/>
      <c r="AJ61" s="454"/>
      <c r="AK61" s="454"/>
      <c r="AL61" s="454"/>
      <c r="AM61" s="454"/>
      <c r="AN61" s="454"/>
      <c r="AO61" s="454"/>
      <c r="AP61" s="454"/>
      <c r="AQ61" s="454"/>
      <c r="AR61" s="454"/>
      <c r="AS61" s="454"/>
      <c r="AT61" s="454"/>
      <c r="AU61" s="454"/>
      <c r="AV61" s="454"/>
      <c r="AW61" s="454"/>
      <c r="AX61" s="454"/>
      <c r="BM61" s="34"/>
      <c r="BN61" s="34"/>
      <c r="BO61" s="34"/>
      <c r="BP61" s="34"/>
      <c r="BQ61" s="34"/>
      <c r="BR61" s="34"/>
      <c r="BS61" s="34"/>
      <c r="BT61" s="34"/>
      <c r="BU61" s="34"/>
      <c r="BV61" s="34"/>
      <c r="BW61" s="34"/>
      <c r="BX61" s="34"/>
      <c r="BY61" s="34"/>
      <c r="BZ61" s="34"/>
      <c r="CA61" s="34"/>
      <c r="CB61" s="34"/>
      <c r="CC61" s="34"/>
      <c r="CD61" s="34"/>
      <c r="CE61" s="34"/>
      <c r="CF61" s="34"/>
      <c r="CG61" s="34"/>
      <c r="CH61" s="34"/>
      <c r="CI61" s="34"/>
      <c r="CJ61" s="34"/>
      <c r="CK61" s="34"/>
      <c r="CL61" s="34"/>
      <c r="CM61" s="34"/>
      <c r="CN61" s="34"/>
    </row>
    <row r="62" spans="1:92" ht="13.5" customHeight="1">
      <c r="S62" s="136"/>
      <c r="U62" s="454"/>
      <c r="V62" s="454"/>
      <c r="W62" s="454"/>
      <c r="X62" s="454"/>
      <c r="Y62" s="454"/>
      <c r="Z62" s="454"/>
      <c r="AA62" s="454"/>
      <c r="AB62" s="454"/>
      <c r="AC62" s="454"/>
      <c r="AD62" s="454"/>
      <c r="AE62" s="454"/>
      <c r="AF62" s="454"/>
      <c r="AG62" s="454"/>
      <c r="AH62" s="454"/>
      <c r="AI62" s="454"/>
      <c r="AJ62" s="454"/>
      <c r="AK62" s="454"/>
      <c r="AL62" s="454"/>
      <c r="AM62" s="454"/>
      <c r="AN62" s="454"/>
      <c r="AO62" s="454"/>
      <c r="AP62" s="454"/>
      <c r="AQ62" s="454"/>
      <c r="AR62" s="454"/>
      <c r="AS62" s="454"/>
      <c r="AT62" s="454"/>
      <c r="AU62" s="454"/>
      <c r="AV62" s="454"/>
      <c r="AW62" s="454"/>
      <c r="AX62" s="454"/>
      <c r="BM62" s="34"/>
      <c r="BN62" s="34"/>
      <c r="BO62" s="34"/>
      <c r="BP62" s="34"/>
      <c r="BQ62" s="34"/>
      <c r="BR62" s="34"/>
      <c r="BS62" s="34"/>
      <c r="BT62" s="34"/>
      <c r="BU62" s="34"/>
      <c r="BV62" s="34"/>
      <c r="BW62" s="34"/>
      <c r="BX62" s="34"/>
      <c r="BY62" s="34"/>
      <c r="BZ62" s="34"/>
      <c r="CA62" s="34"/>
      <c r="CB62" s="34"/>
      <c r="CC62" s="34"/>
      <c r="CD62" s="34"/>
      <c r="CE62" s="34"/>
      <c r="CF62" s="34"/>
      <c r="CG62" s="34"/>
      <c r="CH62" s="34"/>
      <c r="CI62" s="34"/>
      <c r="CJ62" s="34"/>
      <c r="CK62" s="34"/>
      <c r="CL62" s="34"/>
      <c r="CM62" s="34"/>
      <c r="CN62" s="34"/>
    </row>
    <row r="63" spans="1:92" ht="13.5" customHeight="1">
      <c r="A63" s="203"/>
      <c r="B63" s="203"/>
      <c r="C63" s="203"/>
      <c r="D63" s="203"/>
      <c r="E63" s="203"/>
      <c r="F63" s="203"/>
      <c r="P63" s="203"/>
      <c r="Q63" s="203"/>
      <c r="R63" s="203"/>
      <c r="S63" s="136"/>
      <c r="T63" s="203"/>
      <c r="U63" s="454"/>
      <c r="V63" s="454"/>
      <c r="W63" s="454"/>
      <c r="X63" s="454"/>
      <c r="Y63" s="454"/>
      <c r="Z63" s="454"/>
      <c r="AA63" s="454"/>
      <c r="AB63" s="454"/>
      <c r="AC63" s="454"/>
      <c r="AD63" s="454"/>
      <c r="AE63" s="454"/>
      <c r="AF63" s="454"/>
      <c r="AG63" s="454"/>
      <c r="AH63" s="454"/>
      <c r="AI63" s="454"/>
      <c r="AJ63" s="454"/>
      <c r="AK63" s="454"/>
      <c r="AL63" s="454"/>
      <c r="AM63" s="454"/>
      <c r="AN63" s="454"/>
      <c r="AO63" s="454"/>
      <c r="AP63" s="454"/>
      <c r="AQ63" s="454"/>
      <c r="AR63" s="454"/>
      <c r="AS63" s="454"/>
      <c r="AT63" s="454"/>
      <c r="AU63" s="454"/>
      <c r="AV63" s="454"/>
      <c r="AW63" s="454"/>
      <c r="AX63" s="454"/>
      <c r="BM63" s="34"/>
      <c r="BN63" s="34"/>
      <c r="BO63" s="34"/>
      <c r="BP63" s="34"/>
      <c r="BQ63" s="34"/>
      <c r="BR63" s="34"/>
      <c r="BS63" s="34"/>
      <c r="BT63" s="34"/>
      <c r="BU63" s="34"/>
      <c r="BV63" s="34"/>
      <c r="BW63" s="34"/>
      <c r="BX63" s="34"/>
      <c r="BY63" s="34"/>
      <c r="BZ63" s="34"/>
      <c r="CA63" s="34"/>
      <c r="CB63" s="34"/>
      <c r="CC63" s="34"/>
      <c r="CD63" s="34"/>
      <c r="CE63" s="34"/>
      <c r="CF63" s="34"/>
      <c r="CG63" s="34"/>
      <c r="CH63" s="34"/>
      <c r="CI63" s="34"/>
      <c r="CJ63" s="34"/>
      <c r="CK63" s="34"/>
      <c r="CL63" s="34"/>
      <c r="CM63" s="34"/>
      <c r="CN63" s="34"/>
    </row>
    <row r="64" spans="1:92" ht="13.5" customHeight="1">
      <c r="S64" s="136"/>
      <c r="U64" s="454"/>
      <c r="V64" s="454"/>
      <c r="W64" s="454"/>
      <c r="X64" s="454"/>
      <c r="Y64" s="454"/>
      <c r="Z64" s="454"/>
      <c r="AA64" s="454"/>
      <c r="AB64" s="454"/>
      <c r="AC64" s="454"/>
      <c r="AD64" s="454"/>
      <c r="AE64" s="454"/>
      <c r="AF64" s="454"/>
      <c r="AG64" s="454"/>
      <c r="AH64" s="454"/>
      <c r="AI64" s="454"/>
      <c r="AJ64" s="454"/>
      <c r="AK64" s="454"/>
      <c r="AL64" s="454"/>
      <c r="AM64" s="454"/>
      <c r="AN64" s="454"/>
      <c r="AO64" s="454"/>
      <c r="AP64" s="454"/>
      <c r="AQ64" s="454"/>
      <c r="AR64" s="454"/>
      <c r="AS64" s="454"/>
      <c r="AT64" s="454"/>
      <c r="AU64" s="454"/>
      <c r="AV64" s="454"/>
      <c r="AW64" s="454"/>
      <c r="AX64" s="454"/>
      <c r="BH64" s="3" t="str">
        <f>IF(AND('②異動情報・学校情報・未振込情報（学校入力用）'!AA51="",'②異動情報・学校情報・未振込情報（学校入力用）'!AA53=""),"",'②異動情報・学校情報・未振込情報（学校入力用）'!AA51)&amp;CHAR(10)&amp;IF(OR('②異動情報・学校情報・未振込情報（学校入力用）'!AA51="",'②異動情報・学校情報・未振込情報（学校入力用）'!AA53=""),"","(")&amp;'②異動情報・学校情報・未振込情報（学校入力用）'!AA53&amp;IF(OR('②異動情報・学校情報・未振込情報（学校入力用）'!AA51="",'②異動情報・学校情報・未振込情報（学校入力用）'!AA53=""),"",")")</f>
        <v xml:space="preserve">075-753-2535
</v>
      </c>
      <c r="BM64" s="34"/>
      <c r="BN64" s="34"/>
      <c r="BO64" s="34"/>
      <c r="BP64" s="34"/>
      <c r="BQ64" s="34"/>
      <c r="BR64" s="34"/>
      <c r="BS64" s="34"/>
      <c r="BT64" s="34"/>
      <c r="BU64" s="34"/>
      <c r="BV64" s="34"/>
      <c r="BW64" s="34"/>
      <c r="BX64" s="34"/>
      <c r="BY64" s="34"/>
      <c r="BZ64" s="34"/>
      <c r="CA64" s="34"/>
      <c r="CB64" s="34"/>
      <c r="CC64" s="34"/>
      <c r="CD64" s="34"/>
      <c r="CE64" s="34"/>
      <c r="CF64" s="34"/>
      <c r="CG64" s="34"/>
      <c r="CH64" s="34"/>
      <c r="CI64" s="34"/>
      <c r="CJ64" s="34"/>
      <c r="CK64" s="34"/>
      <c r="CL64" s="34"/>
      <c r="CM64" s="34"/>
      <c r="CN64" s="34"/>
    </row>
    <row r="65" spans="1:92" ht="13.5" customHeight="1" thickBot="1">
      <c r="S65" s="136"/>
      <c r="U65" s="178"/>
      <c r="V65" s="178"/>
      <c r="W65" s="178"/>
      <c r="X65" s="178"/>
      <c r="Y65" s="178"/>
      <c r="AK65" s="179"/>
      <c r="BM65" s="34"/>
      <c r="BN65" s="34"/>
      <c r="BO65" s="34"/>
      <c r="BP65" s="34"/>
      <c r="BQ65" s="34"/>
      <c r="BR65" s="34"/>
      <c r="BS65" s="34"/>
      <c r="BT65" s="34"/>
      <c r="BU65" s="34"/>
      <c r="BV65" s="34"/>
      <c r="BW65" s="34"/>
      <c r="BX65" s="34"/>
      <c r="BY65" s="34"/>
      <c r="BZ65" s="34"/>
      <c r="CA65" s="34"/>
      <c r="CB65" s="34"/>
      <c r="CC65" s="34"/>
      <c r="CD65" s="34"/>
      <c r="CE65" s="34"/>
      <c r="CF65" s="34"/>
      <c r="CG65" s="34"/>
      <c r="CH65" s="34"/>
      <c r="CI65" s="34"/>
      <c r="CJ65" s="34"/>
      <c r="CK65" s="34"/>
      <c r="CL65" s="34"/>
      <c r="CM65" s="34"/>
      <c r="CN65" s="34"/>
    </row>
    <row r="66" spans="1:92" ht="13.5" customHeight="1">
      <c r="S66" s="136"/>
      <c r="U66" s="38"/>
      <c r="V66" s="358"/>
      <c r="W66" s="359"/>
      <c r="X66" s="362" t="s">
        <v>32</v>
      </c>
      <c r="Y66" s="363"/>
      <c r="Z66" s="363"/>
      <c r="AA66" s="363"/>
      <c r="AB66" s="363"/>
      <c r="AC66" s="40"/>
      <c r="AD66" s="38"/>
      <c r="AE66" s="358"/>
      <c r="AF66" s="359"/>
      <c r="AG66" s="362" t="s">
        <v>31</v>
      </c>
      <c r="AH66" s="363"/>
      <c r="AI66" s="363"/>
      <c r="AJ66" s="363"/>
      <c r="AK66" s="363"/>
      <c r="AL66" s="370"/>
      <c r="AM66" s="370"/>
      <c r="AN66" s="39"/>
      <c r="AO66" s="39"/>
      <c r="AP66" s="39"/>
      <c r="AQ66" s="39"/>
      <c r="AR66" s="39"/>
      <c r="AS66" s="39"/>
      <c r="AT66" s="39"/>
      <c r="AU66" s="39"/>
      <c r="AV66" s="39"/>
      <c r="AW66" s="180"/>
      <c r="BC66" s="36" t="s">
        <v>121</v>
      </c>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row>
    <row r="67" spans="1:92" ht="13.5" customHeight="1" thickBot="1">
      <c r="S67" s="136"/>
      <c r="U67" s="38"/>
      <c r="V67" s="360"/>
      <c r="W67" s="361"/>
      <c r="X67" s="362"/>
      <c r="Y67" s="363"/>
      <c r="Z67" s="363"/>
      <c r="AA67" s="363"/>
      <c r="AB67" s="363"/>
      <c r="AC67" s="40"/>
      <c r="AD67" s="38"/>
      <c r="AE67" s="360"/>
      <c r="AF67" s="361"/>
      <c r="AG67" s="362"/>
      <c r="AH67" s="363"/>
      <c r="AI67" s="363"/>
      <c r="AJ67" s="363"/>
      <c r="AK67" s="363"/>
      <c r="AL67" s="370"/>
      <c r="AM67" s="370"/>
      <c r="AN67" s="39"/>
      <c r="AO67" s="39"/>
      <c r="AP67" s="39"/>
      <c r="AQ67" s="39"/>
      <c r="AR67" s="39"/>
      <c r="AS67" s="39"/>
      <c r="AT67" s="39"/>
      <c r="AU67" s="39"/>
      <c r="AV67" s="39"/>
      <c r="AW67" s="180"/>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row>
    <row r="68" spans="1:92" s="4" customFormat="1" ht="13.5" customHeight="1">
      <c r="A68" s="155"/>
      <c r="B68" s="155"/>
      <c r="C68" s="155"/>
      <c r="D68" s="155"/>
      <c r="E68" s="155"/>
      <c r="F68" s="155"/>
      <c r="O68" s="30"/>
      <c r="P68" s="155"/>
      <c r="Q68" s="155"/>
      <c r="R68" s="155"/>
      <c r="S68" s="157"/>
      <c r="T68" s="155"/>
      <c r="U68" s="38"/>
      <c r="V68" s="181"/>
      <c r="W68" s="37"/>
      <c r="X68" s="37"/>
      <c r="Y68" s="37"/>
      <c r="Z68" s="37"/>
      <c r="AA68" s="483" t="s">
        <v>123</v>
      </c>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3"/>
      <c r="AX68" s="483"/>
      <c r="AY68" s="158"/>
      <c r="AZ68" s="158"/>
      <c r="BA68" s="158"/>
      <c r="BB68" s="158"/>
      <c r="BC68" s="158"/>
      <c r="BD68" s="158"/>
      <c r="BE68" s="158"/>
      <c r="BF68" s="158"/>
      <c r="BG68" s="158"/>
    </row>
    <row r="69" spans="1:92" ht="13.5" customHeight="1" thickBot="1">
      <c r="S69" s="136"/>
      <c r="U69" s="38"/>
      <c r="V69" s="38"/>
      <c r="W69" s="38"/>
      <c r="X69" s="38"/>
      <c r="Y69" s="38"/>
      <c r="Z69" s="38"/>
      <c r="AA69" s="484"/>
      <c r="AB69" s="484"/>
      <c r="AC69" s="484"/>
      <c r="AD69" s="484"/>
      <c r="AE69" s="484"/>
      <c r="AF69" s="484"/>
      <c r="AG69" s="484"/>
      <c r="AH69" s="484"/>
      <c r="AI69" s="484"/>
      <c r="AJ69" s="484"/>
      <c r="AK69" s="484"/>
      <c r="AL69" s="484"/>
      <c r="AM69" s="484"/>
      <c r="AN69" s="484"/>
      <c r="AO69" s="484"/>
      <c r="AP69" s="484"/>
      <c r="AQ69" s="484"/>
      <c r="AR69" s="484"/>
      <c r="AS69" s="484"/>
      <c r="AT69" s="484"/>
      <c r="AU69" s="484"/>
      <c r="AV69" s="484"/>
      <c r="AW69" s="484"/>
      <c r="AX69" s="484"/>
    </row>
    <row r="70" spans="1:92" ht="15" customHeight="1">
      <c r="S70" s="136"/>
      <c r="U70" s="38"/>
      <c r="V70" s="358"/>
      <c r="W70" s="359"/>
      <c r="X70" s="362" t="s">
        <v>15</v>
      </c>
      <c r="Y70" s="363"/>
      <c r="Z70" s="363"/>
      <c r="AA70" s="477"/>
      <c r="AB70" s="478"/>
      <c r="AC70" s="478"/>
      <c r="AD70" s="478"/>
      <c r="AE70" s="478"/>
      <c r="AF70" s="478"/>
      <c r="AG70" s="478"/>
      <c r="AH70" s="478"/>
      <c r="AI70" s="478"/>
      <c r="AJ70" s="478"/>
      <c r="AK70" s="478"/>
      <c r="AL70" s="478"/>
      <c r="AM70" s="478"/>
      <c r="AN70" s="478"/>
      <c r="AO70" s="478"/>
      <c r="AP70" s="478"/>
      <c r="AQ70" s="478"/>
      <c r="AR70" s="478"/>
      <c r="AS70" s="478"/>
      <c r="AT70" s="478"/>
      <c r="AU70" s="478"/>
      <c r="AV70" s="478"/>
      <c r="AW70" s="478"/>
      <c r="AX70" s="479"/>
    </row>
    <row r="71" spans="1:92" ht="15" customHeight="1" thickBot="1">
      <c r="S71" s="136"/>
      <c r="U71" s="38"/>
      <c r="V71" s="360"/>
      <c r="W71" s="361"/>
      <c r="X71" s="362"/>
      <c r="Y71" s="363"/>
      <c r="Z71" s="363"/>
      <c r="AA71" s="480"/>
      <c r="AB71" s="481"/>
      <c r="AC71" s="481"/>
      <c r="AD71" s="481"/>
      <c r="AE71" s="481"/>
      <c r="AF71" s="481"/>
      <c r="AG71" s="481"/>
      <c r="AH71" s="481"/>
      <c r="AI71" s="481"/>
      <c r="AJ71" s="481"/>
      <c r="AK71" s="481"/>
      <c r="AL71" s="481"/>
      <c r="AM71" s="481"/>
      <c r="AN71" s="481"/>
      <c r="AO71" s="481"/>
      <c r="AP71" s="481"/>
      <c r="AQ71" s="481"/>
      <c r="AR71" s="481"/>
      <c r="AS71" s="481"/>
      <c r="AT71" s="481"/>
      <c r="AU71" s="481"/>
      <c r="AV71" s="481"/>
      <c r="AW71" s="481"/>
      <c r="AX71" s="482"/>
    </row>
    <row r="72" spans="1:92" ht="13.5" customHeight="1">
      <c r="S72" s="136"/>
      <c r="U72" s="35"/>
      <c r="V72" s="35"/>
      <c r="W72" s="35"/>
      <c r="X72" s="35"/>
      <c r="Y72" s="35"/>
      <c r="Z72" s="34"/>
      <c r="AA72" s="34"/>
      <c r="AB72" s="34"/>
      <c r="AC72" s="34"/>
      <c r="AD72" s="32"/>
      <c r="AE72" s="32"/>
      <c r="AF72" s="32"/>
      <c r="AG72" s="32"/>
      <c r="AH72" s="32"/>
      <c r="AI72" s="32"/>
      <c r="AJ72" s="32"/>
      <c r="AK72" s="33"/>
      <c r="AL72" s="32"/>
      <c r="AM72" s="32"/>
      <c r="AN72" s="32"/>
      <c r="AO72" s="32"/>
      <c r="AP72" s="32"/>
      <c r="AQ72" s="32"/>
      <c r="AR72" s="32"/>
      <c r="AS72" s="32"/>
      <c r="AT72" s="32"/>
      <c r="AU72" s="32"/>
      <c r="AV72" s="32"/>
      <c r="AW72" s="32"/>
      <c r="AX72" s="32"/>
    </row>
    <row r="73" spans="1:92" s="36" customFormat="1" ht="13.5" customHeight="1">
      <c r="A73" s="135"/>
      <c r="B73" s="135"/>
      <c r="C73" s="3"/>
      <c r="D73" s="3"/>
      <c r="E73" s="3"/>
      <c r="F73" s="3"/>
      <c r="G73" s="3"/>
      <c r="H73" s="3"/>
      <c r="I73" s="3"/>
      <c r="J73" s="3"/>
      <c r="K73" s="3"/>
      <c r="L73" s="3"/>
      <c r="M73" s="3"/>
      <c r="N73" s="3"/>
      <c r="O73" s="3"/>
      <c r="P73" s="3"/>
      <c r="Q73" s="3"/>
      <c r="R73" s="135"/>
      <c r="S73" s="135"/>
      <c r="T73" s="135"/>
      <c r="AD73" s="32"/>
      <c r="AE73" s="32"/>
      <c r="AF73" s="32"/>
      <c r="AG73" s="32"/>
      <c r="AH73" s="32"/>
      <c r="AI73" s="32"/>
      <c r="AJ73" s="32"/>
      <c r="AK73" s="32"/>
      <c r="AL73" s="32"/>
      <c r="AM73" s="32"/>
      <c r="AN73" s="32"/>
      <c r="AO73" s="32"/>
      <c r="AP73" s="32"/>
      <c r="AQ73" s="32"/>
      <c r="AR73" s="32"/>
      <c r="AS73" s="32"/>
      <c r="AT73" s="32"/>
      <c r="AU73" s="32"/>
      <c r="AV73" s="32"/>
      <c r="AW73" s="32"/>
      <c r="AX73" s="32"/>
    </row>
    <row r="74" spans="1:92" s="36" customFormat="1" ht="13.5" hidden="1" customHeight="1">
      <c r="A74" s="135"/>
      <c r="B74" s="135"/>
      <c r="C74" s="3"/>
      <c r="D74" s="3"/>
      <c r="E74" s="3"/>
      <c r="F74" s="3"/>
      <c r="G74" s="3"/>
      <c r="H74" s="3"/>
      <c r="I74" s="3"/>
      <c r="J74" s="3"/>
      <c r="K74" s="3"/>
      <c r="L74" s="3"/>
      <c r="M74" s="3"/>
      <c r="N74" s="3"/>
      <c r="O74" s="3"/>
      <c r="P74" s="3"/>
      <c r="Q74" s="3"/>
      <c r="R74" s="135"/>
      <c r="S74" s="135"/>
      <c r="T74" s="235" t="str">
        <f>IF('②異動情報・学校情報・未振込情報（学校入力用）'!CY40="","",)</f>
        <v/>
      </c>
    </row>
    <row r="75" spans="1:92" s="36" customFormat="1" ht="13.5" customHeight="1">
      <c r="A75" s="135"/>
      <c r="B75" s="135"/>
      <c r="C75" s="3"/>
      <c r="D75" s="3"/>
      <c r="E75" s="3"/>
      <c r="F75" s="3"/>
      <c r="G75" s="3"/>
      <c r="H75" s="3"/>
      <c r="I75" s="3"/>
      <c r="J75" s="3"/>
      <c r="K75" s="3"/>
      <c r="L75" s="3"/>
      <c r="M75" s="3"/>
      <c r="N75" s="3"/>
      <c r="O75" s="3"/>
      <c r="P75" s="3"/>
      <c r="Q75" s="3"/>
      <c r="R75" s="135"/>
      <c r="S75" s="135"/>
      <c r="T75" s="135"/>
    </row>
    <row r="76" spans="1:92" s="36" customFormat="1" ht="13.5" customHeight="1">
      <c r="A76" s="135"/>
      <c r="B76" s="135"/>
      <c r="C76" s="3"/>
      <c r="D76" s="3"/>
      <c r="E76" s="3"/>
      <c r="F76" s="3"/>
      <c r="G76" s="3"/>
      <c r="H76" s="3"/>
      <c r="I76" s="3"/>
      <c r="J76" s="3"/>
      <c r="K76" s="3"/>
      <c r="L76" s="3"/>
      <c r="M76" s="3"/>
      <c r="N76" s="3"/>
      <c r="O76" s="3"/>
      <c r="P76" s="3"/>
      <c r="Q76" s="3"/>
      <c r="R76" s="135"/>
      <c r="S76" s="135"/>
      <c r="T76" s="135"/>
    </row>
    <row r="77" spans="1:92" s="36" customFormat="1" ht="13.5" customHeight="1">
      <c r="A77" s="135"/>
      <c r="B77" s="135"/>
      <c r="C77" s="3"/>
      <c r="D77" s="3"/>
      <c r="E77" s="3"/>
      <c r="F77" s="3"/>
      <c r="G77" s="3"/>
      <c r="H77" s="3"/>
      <c r="I77" s="3"/>
      <c r="J77" s="3"/>
      <c r="K77" s="3"/>
      <c r="L77" s="3"/>
      <c r="M77" s="3"/>
      <c r="N77" s="3"/>
      <c r="O77" s="3"/>
      <c r="P77" s="3"/>
      <c r="Q77" s="3"/>
      <c r="R77" s="135"/>
      <c r="S77" s="135"/>
      <c r="T77" s="135"/>
    </row>
  </sheetData>
  <sheetProtection password="F983" sheet="1" objects="1" scenarios="1"/>
  <protectedRanges>
    <protectedRange sqref="AE66:AF67" name="範囲8"/>
    <protectedRange sqref="V66:W67" name="範囲6"/>
    <protectedRange sqref="V66:W67" name="範囲5"/>
    <protectedRange sqref="U36:AX38" name="範囲3"/>
    <protectedRange sqref="U2 AA17:AI22 U36 AA45:AI58 V66 V70 AE66 AA70" name="範囲1"/>
    <protectedRange sqref="U2:W3" name="範囲2"/>
    <protectedRange sqref="AA70:AX71" name="範囲4"/>
    <protectedRange sqref="V70:W71" name="範囲7"/>
  </protectedRanges>
  <mergeCells count="150">
    <mergeCell ref="AJ1:AX1"/>
    <mergeCell ref="AA70:AX71"/>
    <mergeCell ref="AA68:AX69"/>
    <mergeCell ref="B2:R5"/>
    <mergeCell ref="U7:AX10"/>
    <mergeCell ref="B7:E8"/>
    <mergeCell ref="G7:P8"/>
    <mergeCell ref="S7:S8"/>
    <mergeCell ref="U12:Y13"/>
    <mergeCell ref="AA12:AH13"/>
    <mergeCell ref="AI12:AI15"/>
    <mergeCell ref="U21:Y22"/>
    <mergeCell ref="AA21:AI22"/>
    <mergeCell ref="U25:X29"/>
    <mergeCell ref="Y25:AH29"/>
    <mergeCell ref="AJ25:AM29"/>
    <mergeCell ref="AN25:AX29"/>
    <mergeCell ref="S22:S23"/>
    <mergeCell ref="B23:E24"/>
    <mergeCell ref="G23:P24"/>
    <mergeCell ref="U36:AX38"/>
    <mergeCell ref="AA49:AI50"/>
    <mergeCell ref="S24:S25"/>
    <mergeCell ref="U31:AX34"/>
    <mergeCell ref="CY7:CZ8"/>
    <mergeCell ref="B9:E10"/>
    <mergeCell ref="G9:P10"/>
    <mergeCell ref="S9:S10"/>
    <mergeCell ref="U14:Y15"/>
    <mergeCell ref="AA14:AH15"/>
    <mergeCell ref="AJ14:AK15"/>
    <mergeCell ref="AL14:AO15"/>
    <mergeCell ref="AJ12:AN13"/>
    <mergeCell ref="AP12:AU13"/>
    <mergeCell ref="AV12:AX13"/>
    <mergeCell ref="AY7:AY8"/>
    <mergeCell ref="BA7:BC8"/>
    <mergeCell ref="BL7:BL8"/>
    <mergeCell ref="CF14:CR16"/>
    <mergeCell ref="CY16:CZ17"/>
    <mergeCell ref="CA14:CE16"/>
    <mergeCell ref="U60:AX64"/>
    <mergeCell ref="B11:E12"/>
    <mergeCell ref="G11:P12"/>
    <mergeCell ref="S11:S12"/>
    <mergeCell ref="U17:Z18"/>
    <mergeCell ref="AA17:AI18"/>
    <mergeCell ref="CU7:CV8"/>
    <mergeCell ref="CW7:CX8"/>
    <mergeCell ref="B21:E22"/>
    <mergeCell ref="G21:P22"/>
    <mergeCell ref="B25:E26"/>
    <mergeCell ref="G25:P26"/>
    <mergeCell ref="BK26:BW31"/>
    <mergeCell ref="BF32:BJ33"/>
    <mergeCell ref="BK32:BW33"/>
    <mergeCell ref="AY46:AZ47"/>
    <mergeCell ref="U40:AX43"/>
    <mergeCell ref="BF23:BJ25"/>
    <mergeCell ref="BK23:BW25"/>
    <mergeCell ref="BK14:BW16"/>
    <mergeCell ref="AJ49:AJ50"/>
    <mergeCell ref="CG40:CS42"/>
    <mergeCell ref="CU40:CV41"/>
    <mergeCell ref="CW40:CX41"/>
    <mergeCell ref="DC12:DD13"/>
    <mergeCell ref="DE12:DE13"/>
    <mergeCell ref="B13:E14"/>
    <mergeCell ref="G13:P14"/>
    <mergeCell ref="S13:S14"/>
    <mergeCell ref="U19:Y20"/>
    <mergeCell ref="AA19:AI20"/>
    <mergeCell ref="AJ19:AK20"/>
    <mergeCell ref="AL19:AO20"/>
    <mergeCell ref="AP19:AU20"/>
    <mergeCell ref="AP14:AU15"/>
    <mergeCell ref="CU14:CV15"/>
    <mergeCell ref="CW14:CX15"/>
    <mergeCell ref="CY14:CZ15"/>
    <mergeCell ref="DC14:DD15"/>
    <mergeCell ref="DE14:DE15"/>
    <mergeCell ref="B15:F16"/>
    <mergeCell ref="G15:P16"/>
    <mergeCell ref="S15:S16"/>
    <mergeCell ref="BA14:BC15"/>
    <mergeCell ref="BD14:BE17"/>
    <mergeCell ref="BF14:BJ16"/>
    <mergeCell ref="Q7:Q26"/>
    <mergeCell ref="BF26:BJ31"/>
    <mergeCell ref="U4:AY5"/>
    <mergeCell ref="DC16:DD17"/>
    <mergeCell ref="DE16:DE17"/>
    <mergeCell ref="B17:E18"/>
    <mergeCell ref="G17:P18"/>
    <mergeCell ref="S17:S19"/>
    <mergeCell ref="BF17:BJ19"/>
    <mergeCell ref="BK17:BW19"/>
    <mergeCell ref="CA17:CE19"/>
    <mergeCell ref="CF17:CR19"/>
    <mergeCell ref="BA16:BC17"/>
    <mergeCell ref="CU16:CV17"/>
    <mergeCell ref="CW16:CX17"/>
    <mergeCell ref="DE18:DE19"/>
    <mergeCell ref="B19:E20"/>
    <mergeCell ref="G19:P20"/>
    <mergeCell ref="S20:S21"/>
    <mergeCell ref="BA20:BB21"/>
    <mergeCell ref="BF20:BJ22"/>
    <mergeCell ref="AJ21:AK22"/>
    <mergeCell ref="AL21:AO22"/>
    <mergeCell ref="BL9:BL10"/>
    <mergeCell ref="AP21:AU22"/>
    <mergeCell ref="BK20:BW22"/>
    <mergeCell ref="CY40:CZ41"/>
    <mergeCell ref="U47:Y48"/>
    <mergeCell ref="AA47:AI48"/>
    <mergeCell ref="AJ47:AJ48"/>
    <mergeCell ref="AY42:AZ43"/>
    <mergeCell ref="CB43:CF45"/>
    <mergeCell ref="CG43:CS45"/>
    <mergeCell ref="U45:Y46"/>
    <mergeCell ref="AA45:AI46"/>
    <mergeCell ref="AJ45:AJ46"/>
    <mergeCell ref="AY40:AZ41"/>
    <mergeCell ref="CB40:CF42"/>
    <mergeCell ref="AY44:AZ45"/>
    <mergeCell ref="AO54:AX58"/>
    <mergeCell ref="AK54:AN58"/>
    <mergeCell ref="X2:AX3"/>
    <mergeCell ref="U2:W3"/>
    <mergeCell ref="V70:W71"/>
    <mergeCell ref="X70:Z71"/>
    <mergeCell ref="U57:Y58"/>
    <mergeCell ref="AA57:AI58"/>
    <mergeCell ref="AJ57:AJ58"/>
    <mergeCell ref="V66:W67"/>
    <mergeCell ref="X66:AB67"/>
    <mergeCell ref="AE66:AF67"/>
    <mergeCell ref="AG66:AK67"/>
    <mergeCell ref="AL66:AM67"/>
    <mergeCell ref="U53:Y54"/>
    <mergeCell ref="AA53:AI54"/>
    <mergeCell ref="AJ53:AJ54"/>
    <mergeCell ref="U55:Y56"/>
    <mergeCell ref="AA55:AI56"/>
    <mergeCell ref="AJ55:AJ56"/>
    <mergeCell ref="U49:Y50"/>
    <mergeCell ref="U51:Y52"/>
    <mergeCell ref="AA51:AI52"/>
    <mergeCell ref="AJ51:AJ52"/>
  </mergeCells>
  <phoneticPr fontId="3"/>
  <conditionalFormatting sqref="Y25">
    <cfRule type="expression" dxfId="31" priority="13">
      <formula>$Y$25=$CF$17</formula>
    </cfRule>
    <cfRule type="expression" dxfId="30" priority="14">
      <formula>$Y$25=$CF$14</formula>
    </cfRule>
  </conditionalFormatting>
  <conditionalFormatting sqref="AN25">
    <cfRule type="expression" dxfId="29" priority="10">
      <formula>$AN$25=$BK$20</formula>
    </cfRule>
    <cfRule type="expression" dxfId="28" priority="11">
      <formula>$AN$25=$BK$17</formula>
    </cfRule>
    <cfRule type="expression" dxfId="27" priority="12">
      <formula>$AN$25=$BK$14</formula>
    </cfRule>
  </conditionalFormatting>
  <conditionalFormatting sqref="AA21:AI22">
    <cfRule type="expression" dxfId="26" priority="9">
      <formula>$AA$17="いいえ"</formula>
    </cfRule>
  </conditionalFormatting>
  <conditionalFormatting sqref="U21 AJ21:AX23 AA23:AF23">
    <cfRule type="expression" dxfId="25" priority="15">
      <formula>$AA$17="いいえ"</formula>
    </cfRule>
  </conditionalFormatting>
  <conditionalFormatting sqref="AL19:AX20">
    <cfRule type="expression" dxfId="24" priority="16">
      <formula>$AA$17="はい"</formula>
    </cfRule>
  </conditionalFormatting>
  <conditionalFormatting sqref="AA23:AF23 AP23:AU23">
    <cfRule type="expression" dxfId="23" priority="17">
      <formula>$AA$17="いいえ"</formula>
    </cfRule>
  </conditionalFormatting>
  <conditionalFormatting sqref="AJ19:AK20">
    <cfRule type="expression" dxfId="22" priority="6">
      <formula>$AA$17="はい"</formula>
    </cfRule>
  </conditionalFormatting>
  <conditionalFormatting sqref="U14:AH15">
    <cfRule type="expression" dxfId="21" priority="18">
      <formula>$AA$12="辞退（短縮卒業・修了）"</formula>
    </cfRule>
  </conditionalFormatting>
  <conditionalFormatting sqref="T26:T30 T14:T19 T10:T11">
    <cfRule type="expression" dxfId="20" priority="19">
      <formula>$AA$12="辞退（短縮卒業・修了）"</formula>
    </cfRule>
  </conditionalFormatting>
  <conditionalFormatting sqref="T13:T17 U19:Z22 AA17:AX18 AJ21:AX22 AL19:AX20">
    <cfRule type="expression" dxfId="19" priority="20">
      <formula>$AA$12="辞退（短縮卒業・修了）"</formula>
    </cfRule>
  </conditionalFormatting>
  <conditionalFormatting sqref="AA17:AU18 AJ21:AU22 AL19:AU20 AJ25 AN25 AA19:AI22">
    <cfRule type="expression" dxfId="18" priority="21">
      <formula>$AA$12="辞退（短縮卒業・修了）"</formula>
    </cfRule>
  </conditionalFormatting>
  <conditionalFormatting sqref="AJ12:AU15">
    <cfRule type="expression" dxfId="17" priority="22">
      <formula>$AA$12="退学"</formula>
    </cfRule>
  </conditionalFormatting>
  <conditionalFormatting sqref="AJ25:AX29">
    <cfRule type="expression" dxfId="16" priority="23">
      <formula>$AA$17="いいえ"</formula>
    </cfRule>
    <cfRule type="expression" dxfId="15" priority="24">
      <formula>$AA$12="辞退（短縮卒業・修了）"</formula>
    </cfRule>
  </conditionalFormatting>
  <conditionalFormatting sqref="AG23:AJ23 AJ25:AX29">
    <cfRule type="expression" dxfId="14" priority="25">
      <formula>OR($AA$12="辞退（短縮卒業・修了）",$AA$17="いいえ")</formula>
    </cfRule>
  </conditionalFormatting>
  <conditionalFormatting sqref="AN25:AX29">
    <cfRule type="expression" dxfId="13" priority="4">
      <formula>$AA$12="辞退（短縮卒業・修了）"</formula>
    </cfRule>
    <cfRule type="expression" dxfId="12" priority="5">
      <formula>$AA$17="いいえ"</formula>
    </cfRule>
  </conditionalFormatting>
  <conditionalFormatting sqref="U6:AX44 U45:Z46 AJ45:AX46 U47:AX50 U51:AJ51 AL51:AN51 U52:AN53 U59:AX72 U54:AK54 U55:AJ58 AO54">
    <cfRule type="expression" dxfId="11" priority="3">
      <formula>$U$2=""</formula>
    </cfRule>
  </conditionalFormatting>
  <conditionalFormatting sqref="U17:Z18 U49:Y50">
    <cfRule type="expression" dxfId="10" priority="2">
      <formula>$U$2&lt;&gt;""</formula>
    </cfRule>
  </conditionalFormatting>
  <conditionalFormatting sqref="AO54">
    <cfRule type="expression" dxfId="9" priority="26">
      <formula>$AO$54=$CG$43</formula>
    </cfRule>
    <cfRule type="expression" dxfId="8" priority="27">
      <formula>$AO$54=$CG$40</formula>
    </cfRule>
  </conditionalFormatting>
  <conditionalFormatting sqref="AO53:AX58 AA45:AI46">
    <cfRule type="expression" dxfId="7" priority="1">
      <formula>$U$2=""</formula>
    </cfRule>
  </conditionalFormatting>
  <dataValidations count="12">
    <dataValidation type="whole" allowBlank="1" showInputMessage="1" showErrorMessage="1" errorTitle="学校番号エラー" error="6桁の学校番号を入力してください。" sqref="AA55:AI56" xr:uid="{00000000-0002-0000-0100-000000000000}">
      <formula1>100000</formula1>
      <formula2>999999</formula2>
    </dataValidation>
    <dataValidation type="date" allowBlank="1" showInputMessage="1" showErrorMessage="1" error="西暦YYYY/MM/DDの形式で入力してください。" sqref="AP12:AU13" xr:uid="{00000000-0002-0000-0100-000001000000}">
      <formula1>367</formula1>
      <formula2>110305</formula2>
    </dataValidation>
    <dataValidation type="list" allowBlank="1" showInputMessage="1" showErrorMessage="1" sqref="AA17:AI18" xr:uid="{00000000-0002-0000-0100-000002000000}">
      <formula1>$BF$7:$BF$9</formula1>
    </dataValidation>
    <dataValidation allowBlank="1" showInputMessage="1" showErrorMessage="1" error="西暦YYYY/MM/DDの形式で入力してください。" sqref="AP14:AU15 AP19:AX23 AY14:AZ18 CU7:CZ8 CU14:CZ17 CU40:CZ41" xr:uid="{00000000-0002-0000-0100-000003000000}"/>
    <dataValidation type="list" allowBlank="1" showInputMessage="1" showErrorMessage="1" sqref="U2:W3" xr:uid="{00000000-0002-0000-0100-000004000000}">
      <formula1>$DX$2:$DX$3</formula1>
    </dataValidation>
    <dataValidation type="list" allowBlank="1" showInputMessage="1" showErrorMessage="1" sqref="AL66" xr:uid="{00000000-0002-0000-0100-000005000000}">
      <formula1>#REF!</formula1>
    </dataValidation>
    <dataValidation type="list" allowBlank="1" showInputMessage="1" showErrorMessage="1" sqref="V66:W67 V70:W71 AE66:AF67" xr:uid="{00000000-0002-0000-0100-000006000000}">
      <formula1>$BC$66:$BC$67</formula1>
    </dataValidation>
    <dataValidation type="textLength" allowBlank="1" showInputMessage="1" showErrorMessage="1" error="50文字以上の入力はできません。簡潔にご記入ください（入らない場合４．学連絡事項記入欄も併せてご活用ください）。" sqref="AA70:AX71" xr:uid="{00000000-0002-0000-0100-000007000000}">
      <formula1>0</formula1>
      <formula2>50</formula2>
    </dataValidation>
    <dataValidation type="date" allowBlank="1" showInputMessage="1" showErrorMessage="1" errorTitle="学校証明日エラー" error="西暦YYYY/MM/DDの形式で入力してください。" sqref="AA45:AI46" xr:uid="{00000000-0002-0000-0100-000008000000}">
      <formula1>1</formula1>
      <formula2>219148</formula2>
    </dataValidation>
    <dataValidation type="date" allowBlank="1" showInputMessage="1" showErrorMessage="1" errorTitle="退学決定日エラー" error="西暦YYYY/MM/DDの形式で入力してください。" sqref="AA21:AI22" xr:uid="{00000000-0002-0000-0100-000009000000}">
      <formula1>367</formula1>
      <formula2>110305</formula2>
    </dataValidation>
    <dataValidation type="date" allowBlank="1" showInputMessage="1" showErrorMessage="1" errorTitle="退学日エラー" error="西暦YYYY/MM/DDの形式で入力してください。" sqref="AA19:AI20" xr:uid="{00000000-0002-0000-0100-00000A000000}">
      <formula1>367</formula1>
      <formula2>110305</formula2>
    </dataValidation>
    <dataValidation type="textLength" allowBlank="1" showInputMessage="1" showErrorMessage="1" error="全角８０文字以内で入力してください。" sqref="U36:AX38" xr:uid="{00000000-0002-0000-0100-00000B000000}">
      <formula1>0</formula1>
      <formula2>80</formula2>
    </dataValidation>
  </dataValidations>
  <printOptions horizontalCentered="1" verticalCentered="1"/>
  <pageMargins left="0.39370078740157483" right="0" top="0" bottom="0" header="0.51181102362204722" footer="0.51181102362204722"/>
  <pageSetup paperSize="9" scale="59"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BN252"/>
  <sheetViews>
    <sheetView showGridLines="0" view="pageBreakPreview" topLeftCell="A49" zoomScale="96" zoomScaleNormal="96" zoomScaleSheetLayoutView="96" workbookViewId="0">
      <selection activeCell="A65" sqref="A65:XFD68"/>
    </sheetView>
  </sheetViews>
  <sheetFormatPr defaultColWidth="7.875" defaultRowHeight="13.5"/>
  <cols>
    <col min="1" max="49" width="2.625" style="1" customWidth="1"/>
    <col min="50" max="55" width="2.625" style="2" customWidth="1"/>
    <col min="56" max="56" width="2" style="1" hidden="1" customWidth="1"/>
    <col min="57" max="57" width="7.875" style="1" hidden="1" customWidth="1"/>
    <col min="58" max="58" width="80.625" style="1" hidden="1" customWidth="1"/>
    <col min="59" max="59" width="0" style="1" hidden="1" customWidth="1"/>
    <col min="60" max="60" width="20.625" style="1" hidden="1" customWidth="1"/>
    <col min="61" max="64" width="0" style="1" hidden="1" customWidth="1"/>
    <col min="65" max="65" width="7.875" style="1" hidden="1" customWidth="1"/>
    <col min="66" max="16384" width="7.875" style="1"/>
  </cols>
  <sheetData>
    <row r="1" spans="1:65" ht="14.25" thickBot="1">
      <c r="A1" s="2"/>
      <c r="B1" s="598" t="s">
        <v>67</v>
      </c>
      <c r="C1" s="598"/>
      <c r="D1" s="598"/>
      <c r="E1" s="598"/>
      <c r="F1" s="598"/>
      <c r="G1" s="598"/>
      <c r="H1" s="598"/>
      <c r="I1" s="598"/>
      <c r="J1" s="598"/>
      <c r="K1" s="598"/>
      <c r="L1" s="598"/>
      <c r="M1" s="598"/>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65" ht="18.75" customHeight="1">
      <c r="A2" s="2"/>
      <c r="B2" s="598"/>
      <c r="C2" s="598"/>
      <c r="D2" s="598"/>
      <c r="E2" s="598"/>
      <c r="F2" s="598"/>
      <c r="G2" s="598"/>
      <c r="H2" s="598"/>
      <c r="I2" s="598"/>
      <c r="J2" s="598"/>
      <c r="K2" s="598"/>
      <c r="L2" s="598"/>
      <c r="M2" s="598"/>
      <c r="N2" s="127"/>
      <c r="O2" s="127"/>
      <c r="Q2" s="614" t="s">
        <v>127</v>
      </c>
      <c r="R2" s="614"/>
      <c r="S2" s="614"/>
      <c r="T2" s="614"/>
      <c r="U2" s="614"/>
      <c r="V2" s="614"/>
      <c r="W2" s="614"/>
      <c r="X2" s="614"/>
      <c r="Y2" s="614"/>
      <c r="Z2" s="614"/>
      <c r="AA2" s="614"/>
      <c r="AB2" s="614"/>
      <c r="AC2" s="614"/>
      <c r="AD2" s="614"/>
      <c r="AE2" s="614"/>
      <c r="AF2" s="614"/>
      <c r="AG2" s="614"/>
      <c r="AH2" s="614"/>
      <c r="AI2" s="614"/>
      <c r="AJ2" s="614"/>
      <c r="AK2" s="614"/>
      <c r="AL2" s="614"/>
      <c r="AM2" s="614"/>
      <c r="AN2" s="614"/>
      <c r="AO2" s="614"/>
      <c r="AP2" s="588" t="s">
        <v>126</v>
      </c>
      <c r="AQ2" s="589"/>
      <c r="AR2" s="589"/>
      <c r="AS2" s="589"/>
      <c r="AT2" s="589"/>
      <c r="AU2" s="589"/>
      <c r="AV2" s="589"/>
      <c r="AW2" s="589"/>
      <c r="AX2" s="589"/>
      <c r="AY2" s="589"/>
      <c r="AZ2" s="589"/>
      <c r="BA2" s="589"/>
      <c r="BB2" s="590"/>
    </row>
    <row r="3" spans="1:65" ht="18.75" customHeight="1" thickBot="1">
      <c r="A3" s="2"/>
      <c r="D3" s="2"/>
      <c r="E3" s="2"/>
      <c r="F3" s="2"/>
      <c r="G3" s="2"/>
      <c r="H3" s="2"/>
      <c r="I3" s="2"/>
      <c r="J3" s="2"/>
      <c r="K3" s="127"/>
      <c r="L3" s="127"/>
      <c r="M3" s="127"/>
      <c r="N3" s="127"/>
      <c r="O3" s="127"/>
      <c r="P3" s="130"/>
      <c r="Q3" s="614"/>
      <c r="R3" s="614"/>
      <c r="S3" s="614"/>
      <c r="T3" s="614"/>
      <c r="U3" s="614"/>
      <c r="V3" s="614"/>
      <c r="W3" s="614"/>
      <c r="X3" s="614"/>
      <c r="Y3" s="614"/>
      <c r="Z3" s="614"/>
      <c r="AA3" s="614"/>
      <c r="AB3" s="614"/>
      <c r="AC3" s="614"/>
      <c r="AD3" s="614"/>
      <c r="AE3" s="614"/>
      <c r="AF3" s="614"/>
      <c r="AG3" s="614"/>
      <c r="AH3" s="614"/>
      <c r="AI3" s="614"/>
      <c r="AJ3" s="614"/>
      <c r="AK3" s="614"/>
      <c r="AL3" s="614"/>
      <c r="AM3" s="614"/>
      <c r="AN3" s="614"/>
      <c r="AO3" s="614"/>
      <c r="AP3" s="591"/>
      <c r="AQ3" s="592"/>
      <c r="AR3" s="592"/>
      <c r="AS3" s="592"/>
      <c r="AT3" s="592"/>
      <c r="AU3" s="592"/>
      <c r="AV3" s="592"/>
      <c r="AW3" s="592"/>
      <c r="AX3" s="592"/>
      <c r="AY3" s="592"/>
      <c r="AZ3" s="592"/>
      <c r="BA3" s="592"/>
      <c r="BB3" s="593"/>
    </row>
    <row r="4" spans="1:65" ht="20.100000000000001" customHeight="1">
      <c r="A4" s="2"/>
      <c r="B4" s="129" t="s">
        <v>66</v>
      </c>
      <c r="C4" s="2"/>
      <c r="D4" s="127"/>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7"/>
      <c r="AI4" s="127"/>
      <c r="AJ4" s="127"/>
      <c r="AK4" s="127"/>
      <c r="AL4" s="127"/>
      <c r="AM4" s="127"/>
      <c r="AN4" s="127"/>
      <c r="AO4" s="127"/>
      <c r="AP4" s="761" t="str">
        <f>IF(OR(AC73="✔",AK73="✔",AC76="✔"),"送付必要","送付不要")</f>
        <v>送付不要</v>
      </c>
      <c r="AQ4" s="762"/>
      <c r="AR4" s="762"/>
      <c r="AS4" s="762"/>
      <c r="AT4" s="762"/>
      <c r="AU4" s="762"/>
      <c r="AV4" s="762"/>
      <c r="AW4" s="762"/>
      <c r="AX4" s="762"/>
      <c r="AY4" s="762"/>
      <c r="AZ4" s="762"/>
      <c r="BA4" s="762"/>
      <c r="BB4" s="763"/>
      <c r="BE4" s="1" t="s">
        <v>148</v>
      </c>
      <c r="BF4" s="1" t="s">
        <v>149</v>
      </c>
    </row>
    <row r="5" spans="1:65" ht="20.100000000000001" customHeight="1" thickBot="1">
      <c r="A5" s="2"/>
      <c r="B5" s="128" t="s">
        <v>65</v>
      </c>
      <c r="C5" s="127"/>
      <c r="D5" s="10"/>
      <c r="E5" s="10"/>
      <c r="F5" s="10"/>
      <c r="G5" s="10"/>
      <c r="H5" s="10"/>
      <c r="I5" s="10"/>
      <c r="J5" s="10"/>
      <c r="K5" s="10"/>
      <c r="L5" s="10"/>
      <c r="M5" s="10"/>
      <c r="N5" s="10"/>
      <c r="O5" s="10"/>
      <c r="P5" s="10"/>
      <c r="Q5" s="10"/>
      <c r="R5" s="2"/>
      <c r="S5" s="2"/>
      <c r="T5" s="2"/>
      <c r="U5" s="2"/>
      <c r="V5" s="2"/>
      <c r="W5" s="2"/>
      <c r="X5" s="2"/>
      <c r="Y5" s="2"/>
      <c r="Z5" s="2"/>
      <c r="AA5" s="2"/>
      <c r="AB5" s="2"/>
      <c r="AC5" s="2"/>
      <c r="AF5" s="2"/>
      <c r="AG5" s="2"/>
      <c r="AH5" s="2"/>
      <c r="AI5" s="2"/>
      <c r="AJ5" s="2"/>
      <c r="AK5" s="2"/>
      <c r="AL5" s="2"/>
      <c r="AM5" s="2"/>
      <c r="AN5" s="2"/>
      <c r="AO5" s="2"/>
      <c r="AP5" s="764"/>
      <c r="AQ5" s="765"/>
      <c r="AR5" s="765"/>
      <c r="AS5" s="765"/>
      <c r="AT5" s="765"/>
      <c r="AU5" s="765"/>
      <c r="AV5" s="765"/>
      <c r="AW5" s="765"/>
      <c r="AX5" s="765"/>
      <c r="AY5" s="765"/>
      <c r="AZ5" s="765"/>
      <c r="BA5" s="765"/>
      <c r="BB5" s="766"/>
    </row>
    <row r="6" spans="1:65" ht="6" customHeight="1">
      <c r="A6" s="2"/>
      <c r="B6" s="128"/>
      <c r="C6" s="127"/>
      <c r="D6" s="10"/>
      <c r="E6" s="10"/>
      <c r="F6" s="10"/>
      <c r="G6" s="10"/>
      <c r="H6" s="10"/>
      <c r="I6" s="10"/>
      <c r="J6" s="10"/>
      <c r="K6" s="10"/>
      <c r="L6" s="10"/>
      <c r="M6" s="10"/>
      <c r="N6" s="10"/>
      <c r="O6" s="10"/>
      <c r="P6" s="10"/>
      <c r="Q6" s="10"/>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row>
    <row r="7" spans="1:65" ht="6" customHeight="1" thickBot="1">
      <c r="A7" s="2"/>
      <c r="B7" s="126"/>
      <c r="C7" s="125"/>
      <c r="D7" s="124"/>
      <c r="E7" s="124"/>
      <c r="F7" s="124"/>
      <c r="G7" s="124"/>
      <c r="H7" s="124"/>
      <c r="I7" s="124"/>
      <c r="J7" s="124"/>
      <c r="K7" s="124"/>
      <c r="L7" s="124"/>
      <c r="M7" s="124"/>
      <c r="N7" s="124"/>
      <c r="O7" s="124"/>
      <c r="P7" s="124"/>
      <c r="Q7" s="124"/>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2"/>
    </row>
    <row r="8" spans="1:65" ht="20.100000000000001" customHeight="1" thickBot="1">
      <c r="A8" s="2"/>
      <c r="B8" s="121"/>
      <c r="C8" s="615" t="str">
        <f>IF(AW101&lt;&gt;0,"",'②異動情報・学校情報・未振込情報（学校入力用）'!U2)</f>
        <v/>
      </c>
      <c r="D8" s="616"/>
      <c r="E8" s="120" t="s">
        <v>64</v>
      </c>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1"/>
      <c r="AM8" s="111"/>
      <c r="AN8" s="118"/>
      <c r="AO8" s="118"/>
      <c r="AP8" s="118"/>
      <c r="AQ8" s="118"/>
      <c r="AR8" s="118"/>
      <c r="AS8" s="118"/>
      <c r="AT8" s="118"/>
      <c r="AU8" s="118"/>
      <c r="AV8" s="118"/>
      <c r="AW8" s="118"/>
      <c r="AX8" s="117"/>
      <c r="AY8" s="117"/>
      <c r="AZ8" s="117"/>
      <c r="BA8" s="117"/>
      <c r="BB8" s="116"/>
    </row>
    <row r="9" spans="1:65" ht="20.100000000000001" customHeight="1">
      <c r="A9" s="2"/>
      <c r="B9" s="624" t="s">
        <v>63</v>
      </c>
      <c r="C9" s="625"/>
      <c r="D9" s="625"/>
      <c r="E9" s="625"/>
      <c r="F9" s="625"/>
      <c r="G9" s="625"/>
      <c r="H9" s="625"/>
      <c r="I9" s="625"/>
      <c r="J9" s="625"/>
      <c r="K9" s="625"/>
      <c r="L9" s="625"/>
      <c r="M9" s="625"/>
      <c r="N9" s="625"/>
      <c r="O9" s="625"/>
      <c r="P9" s="625"/>
      <c r="Q9" s="625"/>
      <c r="R9" s="625"/>
      <c r="S9" s="625"/>
      <c r="T9" s="625"/>
      <c r="U9" s="625"/>
      <c r="V9" s="625"/>
      <c r="W9" s="625"/>
      <c r="X9" s="625"/>
      <c r="Y9" s="625"/>
      <c r="Z9" s="625"/>
      <c r="AA9" s="625"/>
      <c r="AB9" s="625"/>
      <c r="AC9" s="625"/>
      <c r="AD9" s="625"/>
      <c r="AE9" s="625"/>
      <c r="AF9" s="625"/>
      <c r="AG9" s="625"/>
      <c r="AH9" s="625"/>
      <c r="AI9" s="625"/>
      <c r="AJ9" s="625"/>
      <c r="AK9" s="625"/>
      <c r="AL9" s="625"/>
      <c r="AM9" s="625"/>
      <c r="AN9" s="625"/>
      <c r="AO9" s="625"/>
      <c r="AP9" s="625"/>
      <c r="AQ9" s="625"/>
      <c r="AR9" s="625"/>
      <c r="AS9" s="625"/>
      <c r="AT9" s="625"/>
      <c r="AU9" s="625"/>
      <c r="AV9" s="625"/>
      <c r="AW9" s="625"/>
      <c r="AX9" s="625"/>
      <c r="AY9" s="625"/>
      <c r="AZ9" s="625"/>
      <c r="BA9" s="625"/>
      <c r="BB9" s="626"/>
    </row>
    <row r="10" spans="1:65" ht="6" customHeight="1">
      <c r="A10" s="2"/>
      <c r="B10" s="115" t="s">
        <v>62</v>
      </c>
      <c r="C10" s="115"/>
      <c r="D10" s="114"/>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1"/>
      <c r="AM10" s="111"/>
    </row>
    <row r="11" spans="1:65" ht="20.100000000000001" customHeight="1" thickBot="1">
      <c r="A11" s="2"/>
      <c r="B11" s="617" t="s">
        <v>61</v>
      </c>
      <c r="C11" s="617"/>
      <c r="D11" s="617"/>
      <c r="E11" s="617"/>
      <c r="F11" s="617"/>
      <c r="G11" s="617"/>
      <c r="H11" s="617"/>
      <c r="I11" s="617"/>
      <c r="J11" s="617"/>
      <c r="K11" s="617"/>
      <c r="L11" s="617"/>
      <c r="M11" s="617"/>
      <c r="N11" s="617"/>
      <c r="O11" s="617"/>
      <c r="P11" s="617"/>
      <c r="AL11" s="111"/>
      <c r="AM11" s="111"/>
    </row>
    <row r="12" spans="1:65" ht="20.100000000000001" customHeight="1">
      <c r="A12" s="2"/>
      <c r="B12" s="617"/>
      <c r="C12" s="617"/>
      <c r="D12" s="617"/>
      <c r="E12" s="617"/>
      <c r="F12" s="617"/>
      <c r="G12" s="617"/>
      <c r="H12" s="617"/>
      <c r="I12" s="617"/>
      <c r="J12" s="617"/>
      <c r="K12" s="617"/>
      <c r="L12" s="617"/>
      <c r="M12" s="617"/>
      <c r="N12" s="617"/>
      <c r="O12" s="617"/>
      <c r="P12" s="617"/>
      <c r="Q12" s="112"/>
      <c r="AL12" s="111"/>
      <c r="AM12" s="111"/>
      <c r="AN12" s="599" t="s">
        <v>60</v>
      </c>
      <c r="AO12" s="600"/>
      <c r="AP12" s="600"/>
      <c r="AQ12" s="600"/>
      <c r="AR12" s="600"/>
      <c r="AS12" s="601"/>
      <c r="AT12" s="608" t="str">
        <f>IF(AW101&lt;&gt;0,"",'①基本情報・異動情報（学生入力用）'!F5)</f>
        <v/>
      </c>
      <c r="AU12" s="608"/>
      <c r="AV12" s="608"/>
      <c r="AW12" s="608"/>
      <c r="AX12" s="608"/>
      <c r="AY12" s="608"/>
      <c r="AZ12" s="608"/>
      <c r="BA12" s="608"/>
      <c r="BB12" s="609"/>
    </row>
    <row r="13" spans="1:65" ht="6" customHeight="1">
      <c r="A13" s="2"/>
      <c r="B13" s="784" t="s">
        <v>59</v>
      </c>
      <c r="C13" s="784"/>
      <c r="D13" s="784"/>
      <c r="E13" s="784"/>
      <c r="F13" s="784"/>
      <c r="G13" s="784"/>
      <c r="H13" s="784"/>
      <c r="I13" s="784"/>
      <c r="J13" s="784"/>
      <c r="K13" s="784"/>
      <c r="L13" s="784"/>
      <c r="M13" s="784"/>
      <c r="N13" s="784"/>
      <c r="O13" s="784"/>
      <c r="P13" s="784"/>
      <c r="Q13" s="784"/>
      <c r="R13" s="784"/>
      <c r="S13" s="784"/>
      <c r="T13" s="784"/>
      <c r="U13" s="784"/>
      <c r="V13" s="784"/>
      <c r="W13" s="784"/>
      <c r="X13" s="784"/>
      <c r="Y13" s="784"/>
      <c r="Z13" s="784"/>
      <c r="AA13" s="784"/>
      <c r="AB13" s="784"/>
      <c r="AC13" s="784"/>
      <c r="AD13" s="784"/>
      <c r="AE13" s="784"/>
      <c r="AF13" s="784"/>
      <c r="AG13" s="784"/>
      <c r="AH13" s="784"/>
      <c r="AI13" s="784"/>
      <c r="AJ13" s="784"/>
      <c r="AK13" s="784"/>
      <c r="AL13" s="784"/>
      <c r="AM13" s="784"/>
      <c r="AN13" s="602"/>
      <c r="AO13" s="603"/>
      <c r="AP13" s="603"/>
      <c r="AQ13" s="603"/>
      <c r="AR13" s="603"/>
      <c r="AS13" s="604"/>
      <c r="AT13" s="610"/>
      <c r="AU13" s="610"/>
      <c r="AV13" s="610"/>
      <c r="AW13" s="610"/>
      <c r="AX13" s="610"/>
      <c r="AY13" s="610"/>
      <c r="AZ13" s="610"/>
      <c r="BA13" s="610"/>
      <c r="BB13" s="611"/>
    </row>
    <row r="14" spans="1:65" ht="6" customHeight="1" thickBot="1">
      <c r="A14" s="2"/>
      <c r="B14" s="784"/>
      <c r="C14" s="784"/>
      <c r="D14" s="784"/>
      <c r="E14" s="784"/>
      <c r="F14" s="784"/>
      <c r="G14" s="784"/>
      <c r="H14" s="784"/>
      <c r="I14" s="784"/>
      <c r="J14" s="784"/>
      <c r="K14" s="784"/>
      <c r="L14" s="784"/>
      <c r="M14" s="784"/>
      <c r="N14" s="784"/>
      <c r="O14" s="784"/>
      <c r="P14" s="784"/>
      <c r="Q14" s="784"/>
      <c r="R14" s="784"/>
      <c r="S14" s="784"/>
      <c r="T14" s="784"/>
      <c r="U14" s="784"/>
      <c r="V14" s="784"/>
      <c r="W14" s="784"/>
      <c r="X14" s="784"/>
      <c r="Y14" s="784"/>
      <c r="Z14" s="784"/>
      <c r="AA14" s="784"/>
      <c r="AB14" s="784"/>
      <c r="AC14" s="784"/>
      <c r="AD14" s="784"/>
      <c r="AE14" s="784"/>
      <c r="AF14" s="784"/>
      <c r="AG14" s="784"/>
      <c r="AH14" s="784"/>
      <c r="AI14" s="784"/>
      <c r="AJ14" s="784"/>
      <c r="AK14" s="784"/>
      <c r="AL14" s="784"/>
      <c r="AM14" s="784"/>
      <c r="AN14" s="605"/>
      <c r="AO14" s="606"/>
      <c r="AP14" s="606"/>
      <c r="AQ14" s="606"/>
      <c r="AR14" s="606"/>
      <c r="AS14" s="607"/>
      <c r="AT14" s="612"/>
      <c r="AU14" s="612"/>
      <c r="AV14" s="612"/>
      <c r="AW14" s="612"/>
      <c r="AX14" s="612"/>
      <c r="AY14" s="612"/>
      <c r="AZ14" s="612"/>
      <c r="BA14" s="612"/>
      <c r="BB14" s="613"/>
    </row>
    <row r="15" spans="1:65" ht="6" customHeight="1" thickBot="1">
      <c r="A15" s="2"/>
      <c r="B15" s="785"/>
      <c r="C15" s="785"/>
      <c r="D15" s="785"/>
      <c r="E15" s="785"/>
      <c r="F15" s="785"/>
      <c r="G15" s="785"/>
      <c r="H15" s="785"/>
      <c r="I15" s="785"/>
      <c r="J15" s="785"/>
      <c r="K15" s="785"/>
      <c r="L15" s="785"/>
      <c r="M15" s="785"/>
      <c r="N15" s="785"/>
      <c r="O15" s="785"/>
      <c r="P15" s="785"/>
      <c r="Q15" s="785"/>
      <c r="R15" s="785"/>
      <c r="S15" s="785"/>
      <c r="T15" s="785"/>
      <c r="U15" s="785"/>
      <c r="V15" s="785"/>
      <c r="W15" s="785"/>
      <c r="X15" s="785"/>
      <c r="Y15" s="785"/>
      <c r="Z15" s="785"/>
      <c r="AA15" s="785"/>
      <c r="AB15" s="785"/>
      <c r="AC15" s="785"/>
      <c r="AD15" s="785"/>
      <c r="AE15" s="785"/>
      <c r="AF15" s="785"/>
      <c r="AG15" s="785"/>
      <c r="AH15" s="785"/>
      <c r="AI15" s="785"/>
      <c r="AJ15" s="785"/>
      <c r="AK15" s="785"/>
      <c r="AL15" s="785"/>
      <c r="AM15" s="785"/>
      <c r="AN15" s="111"/>
      <c r="AO15" s="110"/>
      <c r="AP15" s="110"/>
      <c r="AQ15" s="110"/>
      <c r="AR15" s="110"/>
      <c r="AS15" s="110"/>
      <c r="AT15" s="110"/>
      <c r="AU15" s="110"/>
      <c r="AV15" s="110"/>
      <c r="AW15" s="110"/>
    </row>
    <row r="16" spans="1:65" ht="20.100000000000001" customHeight="1">
      <c r="A16" s="2"/>
      <c r="B16" s="627" t="s">
        <v>58</v>
      </c>
      <c r="C16" s="628"/>
      <c r="D16" s="628"/>
      <c r="E16" s="628"/>
      <c r="F16" s="628"/>
      <c r="G16" s="628"/>
      <c r="H16" s="628"/>
      <c r="I16" s="633" t="str">
        <f>IF(AW101&lt;&gt;0,"",'①基本情報・異動情報（学生入力用）'!F7)</f>
        <v/>
      </c>
      <c r="J16" s="634"/>
      <c r="K16" s="634"/>
      <c r="L16" s="634"/>
      <c r="M16" s="634"/>
      <c r="N16" s="634"/>
      <c r="O16" s="634"/>
      <c r="P16" s="634"/>
      <c r="Q16" s="634"/>
      <c r="R16" s="634"/>
      <c r="S16" s="634"/>
      <c r="T16" s="634"/>
      <c r="U16" s="634"/>
      <c r="V16" s="634"/>
      <c r="W16" s="634"/>
      <c r="X16" s="634"/>
      <c r="Y16" s="634"/>
      <c r="Z16" s="634"/>
      <c r="AA16" s="634"/>
      <c r="AB16" s="634"/>
      <c r="AC16" s="634"/>
      <c r="AD16" s="635"/>
      <c r="AE16" s="642" t="s">
        <v>57</v>
      </c>
      <c r="AF16" s="643"/>
      <c r="AG16" s="643"/>
      <c r="AH16" s="643"/>
      <c r="AI16" s="644"/>
      <c r="AJ16" s="651" t="str">
        <f>IF(AW101&lt;&gt;0,"",'①基本情報・異動情報（学生入力用）'!F11)</f>
        <v/>
      </c>
      <c r="AK16" s="652"/>
      <c r="AL16" s="652"/>
      <c r="AM16" s="652"/>
      <c r="AN16" s="652"/>
      <c r="AO16" s="652"/>
      <c r="AP16" s="653"/>
      <c r="AQ16" s="660" t="s">
        <v>56</v>
      </c>
      <c r="AR16" s="661"/>
      <c r="AS16" s="666" t="str">
        <f>IF(AW101&lt;&gt;0,"",'①基本情報・異動情報（学生入力用）'!F13)</f>
        <v/>
      </c>
      <c r="AT16" s="667"/>
      <c r="AU16" s="667"/>
      <c r="AV16" s="667"/>
      <c r="AW16" s="667"/>
      <c r="AX16" s="667"/>
      <c r="AY16" s="667"/>
      <c r="AZ16" s="667"/>
      <c r="BA16" s="667"/>
      <c r="BB16" s="668"/>
      <c r="BC16" s="109"/>
      <c r="BD16" s="108"/>
      <c r="BE16" s="108"/>
      <c r="BF16" s="108"/>
      <c r="BG16" s="108"/>
      <c r="BH16" s="108"/>
      <c r="BI16" s="108"/>
      <c r="BJ16" s="108"/>
      <c r="BK16" s="108"/>
      <c r="BL16" s="108"/>
      <c r="BM16" s="108"/>
    </row>
    <row r="17" spans="1:66" ht="20.100000000000001" customHeight="1">
      <c r="A17" s="2"/>
      <c r="B17" s="629"/>
      <c r="C17" s="630"/>
      <c r="D17" s="630"/>
      <c r="E17" s="630"/>
      <c r="F17" s="630"/>
      <c r="G17" s="630"/>
      <c r="H17" s="630"/>
      <c r="I17" s="636"/>
      <c r="J17" s="637"/>
      <c r="K17" s="637"/>
      <c r="L17" s="637"/>
      <c r="M17" s="637"/>
      <c r="N17" s="637"/>
      <c r="O17" s="637"/>
      <c r="P17" s="637"/>
      <c r="Q17" s="637"/>
      <c r="R17" s="637"/>
      <c r="S17" s="637"/>
      <c r="T17" s="637"/>
      <c r="U17" s="637"/>
      <c r="V17" s="637"/>
      <c r="W17" s="637"/>
      <c r="X17" s="637"/>
      <c r="Y17" s="637"/>
      <c r="Z17" s="637"/>
      <c r="AA17" s="637"/>
      <c r="AB17" s="637"/>
      <c r="AC17" s="637"/>
      <c r="AD17" s="638"/>
      <c r="AE17" s="645"/>
      <c r="AF17" s="646"/>
      <c r="AG17" s="646"/>
      <c r="AH17" s="646"/>
      <c r="AI17" s="647"/>
      <c r="AJ17" s="654"/>
      <c r="AK17" s="655"/>
      <c r="AL17" s="655"/>
      <c r="AM17" s="655"/>
      <c r="AN17" s="655"/>
      <c r="AO17" s="655"/>
      <c r="AP17" s="656"/>
      <c r="AQ17" s="662"/>
      <c r="AR17" s="663"/>
      <c r="AS17" s="669"/>
      <c r="AT17" s="670"/>
      <c r="AU17" s="670"/>
      <c r="AV17" s="670"/>
      <c r="AW17" s="670"/>
      <c r="AX17" s="670"/>
      <c r="AY17" s="670"/>
      <c r="AZ17" s="670"/>
      <c r="BA17" s="670"/>
      <c r="BB17" s="671"/>
      <c r="BC17" s="109"/>
      <c r="BD17" s="108"/>
      <c r="BE17" s="108"/>
      <c r="BF17" s="108"/>
      <c r="BG17" s="108"/>
      <c r="BH17" s="108"/>
      <c r="BI17" s="108"/>
      <c r="BJ17" s="108"/>
      <c r="BK17" s="108"/>
      <c r="BL17" s="108"/>
      <c r="BM17" s="108"/>
    </row>
    <row r="18" spans="1:66" ht="20.100000000000001" customHeight="1">
      <c r="A18" s="2"/>
      <c r="B18" s="631"/>
      <c r="C18" s="632"/>
      <c r="D18" s="632"/>
      <c r="E18" s="632"/>
      <c r="F18" s="632"/>
      <c r="G18" s="632"/>
      <c r="H18" s="632"/>
      <c r="I18" s="639"/>
      <c r="J18" s="640"/>
      <c r="K18" s="640"/>
      <c r="L18" s="640"/>
      <c r="M18" s="640"/>
      <c r="N18" s="640"/>
      <c r="O18" s="640"/>
      <c r="P18" s="640"/>
      <c r="Q18" s="640"/>
      <c r="R18" s="640"/>
      <c r="S18" s="640"/>
      <c r="T18" s="640"/>
      <c r="U18" s="640"/>
      <c r="V18" s="640"/>
      <c r="W18" s="640"/>
      <c r="X18" s="640"/>
      <c r="Y18" s="640"/>
      <c r="Z18" s="640"/>
      <c r="AA18" s="640"/>
      <c r="AB18" s="640"/>
      <c r="AC18" s="640"/>
      <c r="AD18" s="641"/>
      <c r="AE18" s="648"/>
      <c r="AF18" s="649"/>
      <c r="AG18" s="649"/>
      <c r="AH18" s="649"/>
      <c r="AI18" s="650"/>
      <c r="AJ18" s="657"/>
      <c r="AK18" s="658"/>
      <c r="AL18" s="658"/>
      <c r="AM18" s="658"/>
      <c r="AN18" s="658"/>
      <c r="AO18" s="658"/>
      <c r="AP18" s="659"/>
      <c r="AQ18" s="664"/>
      <c r="AR18" s="665"/>
      <c r="AS18" s="672"/>
      <c r="AT18" s="673"/>
      <c r="AU18" s="673"/>
      <c r="AV18" s="673"/>
      <c r="AW18" s="673"/>
      <c r="AX18" s="673"/>
      <c r="AY18" s="673"/>
      <c r="AZ18" s="673"/>
      <c r="BA18" s="673"/>
      <c r="BB18" s="674"/>
      <c r="BC18" s="109"/>
      <c r="BD18" s="108"/>
      <c r="BE18" s="108"/>
      <c r="BF18" s="108"/>
      <c r="BG18" s="108"/>
      <c r="BH18" s="108"/>
      <c r="BI18" s="108"/>
      <c r="BJ18" s="108"/>
      <c r="BK18" s="108"/>
      <c r="BL18" s="108"/>
      <c r="BM18" s="108"/>
    </row>
    <row r="19" spans="1:66" ht="20.100000000000001" customHeight="1">
      <c r="A19" s="2"/>
      <c r="B19" s="675" t="s">
        <v>120</v>
      </c>
      <c r="C19" s="676"/>
      <c r="D19" s="676"/>
      <c r="E19" s="676"/>
      <c r="F19" s="676"/>
      <c r="G19" s="676"/>
      <c r="H19" s="677"/>
      <c r="I19" s="681" t="str">
        <f>IF(AW101&lt;&gt;0,"",'①基本情報・異動情報（学生入力用）'!F9)</f>
        <v/>
      </c>
      <c r="J19" s="682"/>
      <c r="K19" s="682"/>
      <c r="L19" s="682"/>
      <c r="M19" s="682"/>
      <c r="N19" s="682"/>
      <c r="O19" s="682"/>
      <c r="P19" s="682"/>
      <c r="Q19" s="682"/>
      <c r="R19" s="682"/>
      <c r="S19" s="682"/>
      <c r="T19" s="682"/>
      <c r="U19" s="682"/>
      <c r="V19" s="682"/>
      <c r="W19" s="682"/>
      <c r="X19" s="682"/>
      <c r="Y19" s="682"/>
      <c r="Z19" s="682"/>
      <c r="AA19" s="682"/>
      <c r="AB19" s="682"/>
      <c r="AC19" s="682"/>
      <c r="AD19" s="683"/>
      <c r="AE19" s="685" t="s">
        <v>55</v>
      </c>
      <c r="AF19" s="686"/>
      <c r="AG19" s="686"/>
      <c r="AH19" s="686"/>
      <c r="AI19" s="687"/>
      <c r="AJ19" s="504" t="str">
        <f>IF(AW101&lt;&gt;0,"",'①基本情報・異動情報（学生入力用）'!F15)</f>
        <v/>
      </c>
      <c r="AK19" s="505"/>
      <c r="AL19" s="505"/>
      <c r="AM19" s="505"/>
      <c r="AN19" s="505"/>
      <c r="AO19" s="505"/>
      <c r="AP19" s="505"/>
      <c r="AQ19" s="505"/>
      <c r="AR19" s="505"/>
      <c r="AS19" s="505"/>
      <c r="AT19" s="505"/>
      <c r="AU19" s="506"/>
      <c r="AV19" s="772" t="s">
        <v>54</v>
      </c>
      <c r="AW19" s="773"/>
      <c r="AX19" s="778" t="str">
        <f>IF(AW101&lt;&gt;0,"",'①基本情報・異動情報（学生入力用）'!F19)</f>
        <v/>
      </c>
      <c r="AY19" s="779"/>
      <c r="AZ19" s="779"/>
      <c r="BA19" s="618" t="s">
        <v>39</v>
      </c>
      <c r="BB19" s="619"/>
      <c r="BC19" s="109"/>
      <c r="BD19" s="108"/>
      <c r="BE19" s="108"/>
      <c r="BF19" s="108"/>
      <c r="BG19" s="108"/>
      <c r="BH19" s="108"/>
      <c r="BI19" s="108"/>
      <c r="BJ19" s="108"/>
      <c r="BK19" s="108"/>
      <c r="BL19" s="108"/>
      <c r="BM19" s="108"/>
    </row>
    <row r="20" spans="1:66" ht="20.100000000000001" customHeight="1">
      <c r="A20" s="2"/>
      <c r="B20" s="678"/>
      <c r="C20" s="679"/>
      <c r="D20" s="679"/>
      <c r="E20" s="679"/>
      <c r="F20" s="679"/>
      <c r="G20" s="679"/>
      <c r="H20" s="680"/>
      <c r="I20" s="684"/>
      <c r="J20" s="655"/>
      <c r="K20" s="655"/>
      <c r="L20" s="655"/>
      <c r="M20" s="655"/>
      <c r="N20" s="655"/>
      <c r="O20" s="655"/>
      <c r="P20" s="655"/>
      <c r="Q20" s="655"/>
      <c r="R20" s="655"/>
      <c r="S20" s="655"/>
      <c r="T20" s="655"/>
      <c r="U20" s="655"/>
      <c r="V20" s="655"/>
      <c r="W20" s="655"/>
      <c r="X20" s="655"/>
      <c r="Y20" s="655"/>
      <c r="Z20" s="655"/>
      <c r="AA20" s="655"/>
      <c r="AB20" s="655"/>
      <c r="AC20" s="655"/>
      <c r="AD20" s="656"/>
      <c r="AE20" s="645"/>
      <c r="AF20" s="646"/>
      <c r="AG20" s="646"/>
      <c r="AH20" s="646"/>
      <c r="AI20" s="647"/>
      <c r="AJ20" s="507"/>
      <c r="AK20" s="508"/>
      <c r="AL20" s="508"/>
      <c r="AM20" s="508"/>
      <c r="AN20" s="508"/>
      <c r="AO20" s="508"/>
      <c r="AP20" s="508"/>
      <c r="AQ20" s="508"/>
      <c r="AR20" s="508"/>
      <c r="AS20" s="508"/>
      <c r="AT20" s="508"/>
      <c r="AU20" s="509"/>
      <c r="AV20" s="774"/>
      <c r="AW20" s="775"/>
      <c r="AX20" s="780"/>
      <c r="AY20" s="781"/>
      <c r="AZ20" s="781"/>
      <c r="BA20" s="620"/>
      <c r="BB20" s="621"/>
      <c r="BC20" s="109"/>
      <c r="BD20" s="108"/>
      <c r="BE20" s="108"/>
      <c r="BF20" s="108"/>
      <c r="BG20" s="108"/>
      <c r="BH20" s="108"/>
      <c r="BI20" s="108"/>
      <c r="BJ20" s="108"/>
      <c r="BK20" s="108"/>
      <c r="BL20" s="108"/>
      <c r="BM20" s="108"/>
    </row>
    <row r="21" spans="1:66" ht="20.100000000000001" customHeight="1">
      <c r="A21" s="2"/>
      <c r="B21" s="678"/>
      <c r="C21" s="679"/>
      <c r="D21" s="679"/>
      <c r="E21" s="679"/>
      <c r="F21" s="679"/>
      <c r="G21" s="679"/>
      <c r="H21" s="680"/>
      <c r="I21" s="654"/>
      <c r="J21" s="655"/>
      <c r="K21" s="655"/>
      <c r="L21" s="655"/>
      <c r="M21" s="655"/>
      <c r="N21" s="655"/>
      <c r="O21" s="655"/>
      <c r="P21" s="655"/>
      <c r="Q21" s="655"/>
      <c r="R21" s="655"/>
      <c r="S21" s="655"/>
      <c r="T21" s="655"/>
      <c r="U21" s="655"/>
      <c r="V21" s="655"/>
      <c r="W21" s="655"/>
      <c r="X21" s="655"/>
      <c r="Y21" s="655"/>
      <c r="Z21" s="655"/>
      <c r="AA21" s="655"/>
      <c r="AB21" s="655"/>
      <c r="AC21" s="655"/>
      <c r="AD21" s="656"/>
      <c r="AE21" s="648"/>
      <c r="AF21" s="649"/>
      <c r="AG21" s="649"/>
      <c r="AH21" s="649"/>
      <c r="AI21" s="650"/>
      <c r="AJ21" s="510"/>
      <c r="AK21" s="511"/>
      <c r="AL21" s="511"/>
      <c r="AM21" s="511"/>
      <c r="AN21" s="511"/>
      <c r="AO21" s="511"/>
      <c r="AP21" s="511"/>
      <c r="AQ21" s="511"/>
      <c r="AR21" s="511"/>
      <c r="AS21" s="511"/>
      <c r="AT21" s="511"/>
      <c r="AU21" s="512"/>
      <c r="AV21" s="776"/>
      <c r="AW21" s="777"/>
      <c r="AX21" s="782"/>
      <c r="AY21" s="783"/>
      <c r="AZ21" s="783"/>
      <c r="BA21" s="622"/>
      <c r="BB21" s="623"/>
      <c r="BC21" s="109"/>
      <c r="BD21" s="108"/>
      <c r="BE21" s="108"/>
      <c r="BF21" s="108"/>
      <c r="BG21" s="108"/>
      <c r="BH21" s="108"/>
      <c r="BI21" s="108"/>
      <c r="BJ21" s="108"/>
      <c r="BK21" s="108"/>
      <c r="BL21" s="108"/>
      <c r="BM21" s="108"/>
    </row>
    <row r="22" spans="1:66" ht="20.100000000000001" customHeight="1">
      <c r="A22" s="2"/>
      <c r="B22" s="675" t="s">
        <v>53</v>
      </c>
      <c r="C22" s="676"/>
      <c r="D22" s="676"/>
      <c r="E22" s="676"/>
      <c r="F22" s="676"/>
      <c r="G22" s="676"/>
      <c r="H22" s="677"/>
      <c r="I22" s="570" t="str">
        <f>IF(AW101&lt;&gt;0,"",MID('①基本情報・異動情報（学生入力用）'!F21,1,1))</f>
        <v/>
      </c>
      <c r="J22" s="571"/>
      <c r="K22" s="570" t="str">
        <f>IF(AW101&lt;&gt;0,"",MID('①基本情報・異動情報（学生入力用）'!F21,2,1))</f>
        <v/>
      </c>
      <c r="L22" s="571"/>
      <c r="M22" s="570" t="str">
        <f>IF(AW101&lt;&gt;0,"",MID('①基本情報・異動情報（学生入力用）'!F21,3,1))</f>
        <v/>
      </c>
      <c r="N22" s="571"/>
      <c r="O22" s="570" t="str">
        <f>IF(AW101&lt;&gt;0,"",MID('①基本情報・異動情報（学生入力用）'!F21,4,1))</f>
        <v/>
      </c>
      <c r="P22" s="571"/>
      <c r="Q22" s="570" t="str">
        <f>IF(AW101&lt;&gt;0,"",MID('①基本情報・異動情報（学生入力用）'!F21,5,1))</f>
        <v/>
      </c>
      <c r="R22" s="571"/>
      <c r="S22" s="570" t="str">
        <f>IF(AW101&lt;&gt;0,"",MID('①基本情報・異動情報（学生入力用）'!F21,6,1))</f>
        <v/>
      </c>
      <c r="T22" s="571"/>
      <c r="U22" s="570" t="str">
        <f>IF(AW101&lt;&gt;0,"",MID('①基本情報・異動情報（学生入力用）'!F21,7,1))</f>
        <v/>
      </c>
      <c r="V22" s="571"/>
      <c r="W22" s="570" t="str">
        <f>IF(AW101&lt;&gt;0,"",MID('①基本情報・異動情報（学生入力用）'!F21,8,1))</f>
        <v/>
      </c>
      <c r="X22" s="571"/>
      <c r="Y22" s="570" t="str">
        <f>IF(AW101&lt;&gt;0,"",MID('①基本情報・異動情報（学生入力用）'!F21,9,1))</f>
        <v/>
      </c>
      <c r="Z22" s="571"/>
      <c r="AA22" s="570" t="str">
        <f>IF(AW101&lt;&gt;0,"",MID('①基本情報・異動情報（学生入力用）'!F21,10,1))</f>
        <v/>
      </c>
      <c r="AB22" s="571"/>
      <c r="AC22" s="570" t="str">
        <f>IF(AW101&lt;&gt;0,"",MID('①基本情報・異動情報（学生入力用）'!F21,11,1))</f>
        <v/>
      </c>
      <c r="AD22" s="571"/>
      <c r="AE22" s="685" t="s">
        <v>52</v>
      </c>
      <c r="AF22" s="686"/>
      <c r="AG22" s="686"/>
      <c r="AH22" s="686"/>
      <c r="AI22" s="687"/>
      <c r="AJ22" s="790" t="str">
        <f>IF(AW101&lt;&gt;0,"",'①基本情報・異動情報（学生入力用）'!F17)</f>
        <v/>
      </c>
      <c r="AK22" s="791"/>
      <c r="AL22" s="791"/>
      <c r="AM22" s="791"/>
      <c r="AN22" s="791"/>
      <c r="AO22" s="791"/>
      <c r="AP22" s="791"/>
      <c r="AQ22" s="791"/>
      <c r="AR22" s="791"/>
      <c r="AS22" s="791"/>
      <c r="AT22" s="791"/>
      <c r="AU22" s="791"/>
      <c r="AV22" s="791"/>
      <c r="AW22" s="791"/>
      <c r="AX22" s="791"/>
      <c r="AY22" s="791"/>
      <c r="AZ22" s="791"/>
      <c r="BA22" s="791"/>
      <c r="BB22" s="792"/>
      <c r="BC22" s="10"/>
      <c r="BD22" s="7"/>
      <c r="BE22" s="7"/>
      <c r="BF22" s="7"/>
      <c r="BG22" s="7"/>
      <c r="BH22" s="7"/>
      <c r="BI22" s="7"/>
      <c r="BJ22" s="7"/>
      <c r="BK22" s="7"/>
      <c r="BL22" s="7"/>
      <c r="BM22" s="7"/>
      <c r="BN22" s="7"/>
    </row>
    <row r="23" spans="1:66" ht="20.100000000000001" customHeight="1">
      <c r="A23" s="2"/>
      <c r="B23" s="678"/>
      <c r="C23" s="679"/>
      <c r="D23" s="679"/>
      <c r="E23" s="679"/>
      <c r="F23" s="679"/>
      <c r="G23" s="679"/>
      <c r="H23" s="680"/>
      <c r="I23" s="719"/>
      <c r="J23" s="720"/>
      <c r="K23" s="719"/>
      <c r="L23" s="720"/>
      <c r="M23" s="719"/>
      <c r="N23" s="720"/>
      <c r="O23" s="719"/>
      <c r="P23" s="720"/>
      <c r="Q23" s="719"/>
      <c r="R23" s="720"/>
      <c r="S23" s="719"/>
      <c r="T23" s="720"/>
      <c r="U23" s="719"/>
      <c r="V23" s="720"/>
      <c r="W23" s="719"/>
      <c r="X23" s="720"/>
      <c r="Y23" s="719"/>
      <c r="Z23" s="720"/>
      <c r="AA23" s="719"/>
      <c r="AB23" s="720"/>
      <c r="AC23" s="719"/>
      <c r="AD23" s="720"/>
      <c r="AE23" s="645"/>
      <c r="AF23" s="646"/>
      <c r="AG23" s="646"/>
      <c r="AH23" s="646"/>
      <c r="AI23" s="647"/>
      <c r="AJ23" s="793"/>
      <c r="AK23" s="794"/>
      <c r="AL23" s="794"/>
      <c r="AM23" s="794"/>
      <c r="AN23" s="794"/>
      <c r="AO23" s="794"/>
      <c r="AP23" s="794"/>
      <c r="AQ23" s="794"/>
      <c r="AR23" s="794"/>
      <c r="AS23" s="794"/>
      <c r="AT23" s="794"/>
      <c r="AU23" s="794"/>
      <c r="AV23" s="794"/>
      <c r="AW23" s="794"/>
      <c r="AX23" s="794"/>
      <c r="AY23" s="794"/>
      <c r="AZ23" s="794"/>
      <c r="BA23" s="794"/>
      <c r="BB23" s="795"/>
      <c r="BC23" s="10"/>
      <c r="BD23" s="7"/>
      <c r="BE23" s="7"/>
      <c r="BF23" s="7"/>
      <c r="BG23" s="7"/>
      <c r="BH23" s="7"/>
      <c r="BI23" s="7"/>
      <c r="BJ23" s="7"/>
      <c r="BK23" s="7"/>
      <c r="BL23" s="7"/>
      <c r="BM23" s="7"/>
      <c r="BN23" s="7"/>
    </row>
    <row r="24" spans="1:66" ht="20.100000000000001" customHeight="1">
      <c r="A24" s="2"/>
      <c r="B24" s="675" t="s">
        <v>51</v>
      </c>
      <c r="C24" s="676"/>
      <c r="D24" s="676"/>
      <c r="E24" s="676"/>
      <c r="F24" s="676"/>
      <c r="G24" s="676"/>
      <c r="H24" s="677"/>
      <c r="I24" s="570" t="str">
        <f>IF(AW101&lt;&gt;0,"",MID('①基本情報・異動情報（学生入力用）'!F23,1,1))</f>
        <v/>
      </c>
      <c r="J24" s="571"/>
      <c r="K24" s="570" t="str">
        <f>IF(AW101&lt;&gt;0,"",MID('①基本情報・異動情報（学生入力用）'!F23,2,1))</f>
        <v/>
      </c>
      <c r="L24" s="571"/>
      <c r="M24" s="570" t="str">
        <f>IF(AW101&lt;&gt;0,"",MID('①基本情報・異動情報（学生入力用）'!F23,3,1))</f>
        <v/>
      </c>
      <c r="N24" s="571"/>
      <c r="O24" s="570" t="str">
        <f>IF(AW101&lt;&gt;0,"",MID('①基本情報・異動情報（学生入力用）'!F23,4,1))</f>
        <v/>
      </c>
      <c r="P24" s="571"/>
      <c r="Q24" s="570" t="str">
        <f>IF(AW101&lt;&gt;0,"",MID('①基本情報・異動情報（学生入力用）'!F23,5,1))</f>
        <v/>
      </c>
      <c r="R24" s="571"/>
      <c r="S24" s="570" t="str">
        <f>IF(AW101&lt;&gt;0,"",MID('①基本情報・異動情報（学生入力用）'!F23,6,1))</f>
        <v/>
      </c>
      <c r="T24" s="571"/>
      <c r="U24" s="570" t="str">
        <f>IF(AW101&lt;&gt;0,"",MID('①基本情報・異動情報（学生入力用）'!F23,7,1))</f>
        <v/>
      </c>
      <c r="V24" s="571"/>
      <c r="W24" s="570" t="str">
        <f>IF(AW101&lt;&gt;0,"",MID('①基本情報・異動情報（学生入力用）'!F23,8,1))</f>
        <v/>
      </c>
      <c r="X24" s="571"/>
      <c r="Y24" s="570" t="str">
        <f>IF(AW101&lt;&gt;0,"",MID('①基本情報・異動情報（学生入力用）'!F23,9,1))</f>
        <v/>
      </c>
      <c r="Z24" s="571"/>
      <c r="AA24" s="570" t="str">
        <f>IF(AW101&lt;&gt;0,"",MID('①基本情報・異動情報（学生入力用）'!F23,10,1))</f>
        <v/>
      </c>
      <c r="AB24" s="571"/>
      <c r="AC24" s="570" t="str">
        <f>IF(AW101&lt;&gt;0,"",MID('①基本情報・異動情報（学生入力用）'!F23,11,1))</f>
        <v/>
      </c>
      <c r="AD24" s="571"/>
      <c r="AE24" s="645"/>
      <c r="AF24" s="646"/>
      <c r="AG24" s="646"/>
      <c r="AH24" s="646"/>
      <c r="AI24" s="647"/>
      <c r="AJ24" s="793"/>
      <c r="AK24" s="794"/>
      <c r="AL24" s="794"/>
      <c r="AM24" s="794"/>
      <c r="AN24" s="794"/>
      <c r="AO24" s="794"/>
      <c r="AP24" s="794"/>
      <c r="AQ24" s="794"/>
      <c r="AR24" s="794"/>
      <c r="AS24" s="794"/>
      <c r="AT24" s="794"/>
      <c r="AU24" s="794"/>
      <c r="AV24" s="794"/>
      <c r="AW24" s="794"/>
      <c r="AX24" s="794"/>
      <c r="AY24" s="794"/>
      <c r="AZ24" s="794"/>
      <c r="BA24" s="794"/>
      <c r="BB24" s="795"/>
      <c r="BC24" s="10"/>
      <c r="BD24" s="7"/>
      <c r="BE24" s="7"/>
      <c r="BF24" s="7"/>
      <c r="BG24" s="7"/>
      <c r="BH24" s="7"/>
      <c r="BI24" s="7"/>
      <c r="BJ24" s="7"/>
      <c r="BK24" s="7"/>
      <c r="BL24" s="7"/>
      <c r="BM24" s="7"/>
      <c r="BN24" s="7"/>
    </row>
    <row r="25" spans="1:66" ht="20.100000000000001" customHeight="1" thickBot="1">
      <c r="A25" s="2"/>
      <c r="B25" s="723"/>
      <c r="C25" s="724"/>
      <c r="D25" s="724"/>
      <c r="E25" s="724"/>
      <c r="F25" s="724"/>
      <c r="G25" s="724"/>
      <c r="H25" s="725"/>
      <c r="I25" s="572"/>
      <c r="J25" s="573"/>
      <c r="K25" s="572"/>
      <c r="L25" s="573"/>
      <c r="M25" s="572"/>
      <c r="N25" s="573"/>
      <c r="O25" s="572"/>
      <c r="P25" s="573"/>
      <c r="Q25" s="572"/>
      <c r="R25" s="573"/>
      <c r="S25" s="572"/>
      <c r="T25" s="573"/>
      <c r="U25" s="572"/>
      <c r="V25" s="573"/>
      <c r="W25" s="572"/>
      <c r="X25" s="573"/>
      <c r="Y25" s="572"/>
      <c r="Z25" s="573"/>
      <c r="AA25" s="572"/>
      <c r="AB25" s="573"/>
      <c r="AC25" s="572"/>
      <c r="AD25" s="573"/>
      <c r="AE25" s="787"/>
      <c r="AF25" s="788"/>
      <c r="AG25" s="788"/>
      <c r="AH25" s="788"/>
      <c r="AI25" s="789"/>
      <c r="AJ25" s="796"/>
      <c r="AK25" s="797"/>
      <c r="AL25" s="797"/>
      <c r="AM25" s="797"/>
      <c r="AN25" s="797"/>
      <c r="AO25" s="797"/>
      <c r="AP25" s="797"/>
      <c r="AQ25" s="797"/>
      <c r="AR25" s="797"/>
      <c r="AS25" s="797"/>
      <c r="AT25" s="797"/>
      <c r="AU25" s="797"/>
      <c r="AV25" s="797"/>
      <c r="AW25" s="797"/>
      <c r="AX25" s="797"/>
      <c r="AY25" s="797"/>
      <c r="AZ25" s="797"/>
      <c r="BA25" s="797"/>
      <c r="BB25" s="798"/>
      <c r="BC25" s="10"/>
      <c r="BD25" s="7"/>
      <c r="BE25" s="7"/>
      <c r="BF25" s="7"/>
      <c r="BG25" s="7"/>
      <c r="BH25" s="7"/>
      <c r="BI25" s="7"/>
      <c r="BJ25" s="7"/>
      <c r="BK25" s="7"/>
      <c r="BL25" s="7"/>
      <c r="BM25" s="7"/>
      <c r="BN25" s="7"/>
    </row>
    <row r="26" spans="1:66" ht="20.100000000000001" customHeight="1">
      <c r="A26" s="2"/>
      <c r="B26" s="617" t="s">
        <v>50</v>
      </c>
      <c r="C26" s="617"/>
      <c r="D26" s="617"/>
      <c r="E26" s="617"/>
      <c r="F26" s="617"/>
      <c r="G26" s="617"/>
      <c r="H26" s="617"/>
      <c r="I26" s="617"/>
      <c r="J26" s="617"/>
      <c r="K26" s="617"/>
      <c r="L26" s="617"/>
      <c r="M26" s="617"/>
      <c r="N26" s="617"/>
      <c r="O26" s="617"/>
      <c r="P26" s="617"/>
      <c r="Q26" s="617"/>
      <c r="R26" s="107"/>
      <c r="S26" s="107"/>
      <c r="T26" s="107"/>
      <c r="U26" s="107"/>
      <c r="V26" s="107"/>
      <c r="W26" s="107"/>
      <c r="X26" s="107"/>
      <c r="Y26" s="107"/>
      <c r="Z26" s="107"/>
      <c r="AA26" s="107"/>
      <c r="AB26" s="107"/>
      <c r="AC26" s="107"/>
      <c r="AD26" s="106"/>
      <c r="AE26" s="4"/>
      <c r="AF26" s="4"/>
      <c r="AG26" s="4"/>
      <c r="AH26" s="106"/>
      <c r="AI26" s="106"/>
      <c r="AJ26" s="106"/>
      <c r="AK26" s="106"/>
      <c r="AL26" s="106"/>
      <c r="AM26" s="106"/>
      <c r="AN26" s="106"/>
      <c r="AO26" s="106"/>
      <c r="AP26" s="106"/>
      <c r="AQ26" s="106"/>
      <c r="AR26" s="106"/>
      <c r="AS26" s="106"/>
      <c r="AT26" s="106"/>
      <c r="AU26" s="106"/>
      <c r="AV26" s="106"/>
      <c r="AW26" s="106"/>
      <c r="AX26" s="106"/>
      <c r="AY26" s="106"/>
      <c r="AZ26" s="106"/>
      <c r="BA26" s="106"/>
      <c r="BB26" s="4"/>
      <c r="BC26" s="10"/>
      <c r="BD26" s="7"/>
      <c r="BE26" s="7"/>
      <c r="BF26" s="7"/>
      <c r="BG26" s="7"/>
      <c r="BH26" s="7"/>
      <c r="BI26" s="7"/>
      <c r="BJ26" s="7"/>
      <c r="BK26" s="7"/>
      <c r="BL26" s="7"/>
      <c r="BM26" s="7"/>
      <c r="BN26" s="7"/>
    </row>
    <row r="27" spans="1:66" ht="20.100000000000001" customHeight="1">
      <c r="A27" s="2"/>
      <c r="B27" s="617"/>
      <c r="C27" s="617"/>
      <c r="D27" s="617"/>
      <c r="E27" s="617"/>
      <c r="F27" s="617"/>
      <c r="G27" s="617"/>
      <c r="H27" s="617"/>
      <c r="I27" s="617"/>
      <c r="J27" s="617"/>
      <c r="K27" s="617"/>
      <c r="L27" s="617"/>
      <c r="M27" s="617"/>
      <c r="N27" s="617"/>
      <c r="O27" s="617"/>
      <c r="P27" s="617"/>
      <c r="Q27" s="617"/>
      <c r="R27" s="107"/>
      <c r="S27" s="107"/>
      <c r="T27" s="107"/>
      <c r="U27" s="107"/>
      <c r="V27" s="107"/>
      <c r="W27" s="107"/>
      <c r="X27" s="107"/>
      <c r="Y27" s="107"/>
      <c r="Z27" s="107"/>
      <c r="AA27" s="107"/>
      <c r="AB27" s="107"/>
      <c r="AC27" s="107"/>
      <c r="AD27" s="106"/>
      <c r="AE27" s="4"/>
      <c r="AF27" s="4"/>
      <c r="AG27" s="4"/>
      <c r="AH27" s="106"/>
      <c r="AI27" s="106"/>
      <c r="AJ27" s="106"/>
      <c r="AK27" s="106"/>
      <c r="AL27" s="106"/>
      <c r="AM27" s="106"/>
      <c r="AN27" s="106"/>
      <c r="AO27" s="106"/>
      <c r="AP27" s="106"/>
      <c r="AQ27" s="106"/>
      <c r="AR27" s="106"/>
      <c r="AS27" s="106"/>
      <c r="AT27" s="106"/>
      <c r="AU27" s="106"/>
      <c r="AV27" s="106"/>
      <c r="AW27" s="106"/>
      <c r="AX27" s="106"/>
      <c r="AY27" s="106"/>
      <c r="AZ27" s="106"/>
      <c r="BA27" s="106"/>
      <c r="BB27" s="4"/>
      <c r="BC27" s="10"/>
      <c r="BD27" s="7"/>
      <c r="BE27" s="7"/>
      <c r="BF27" s="7"/>
      <c r="BG27" s="7"/>
      <c r="BH27" s="7"/>
      <c r="BI27" s="7"/>
      <c r="BJ27" s="7"/>
      <c r="BK27" s="7"/>
      <c r="BL27" s="7"/>
      <c r="BM27" s="7"/>
      <c r="BN27" s="7"/>
    </row>
    <row r="28" spans="1:66" ht="20.100000000000001" customHeight="1" thickBot="1">
      <c r="A28" s="2"/>
      <c r="B28" s="726" t="s">
        <v>49</v>
      </c>
      <c r="C28" s="726"/>
      <c r="D28" s="726"/>
      <c r="E28" s="726"/>
      <c r="F28" s="726"/>
      <c r="G28" s="726"/>
      <c r="H28" s="726"/>
      <c r="I28" s="726"/>
      <c r="J28" s="726"/>
      <c r="K28" s="726"/>
      <c r="L28" s="726"/>
      <c r="M28" s="726"/>
      <c r="N28" s="726"/>
      <c r="O28" s="726"/>
      <c r="P28" s="726"/>
      <c r="Q28" s="726"/>
      <c r="R28" s="726"/>
      <c r="S28" s="726"/>
      <c r="T28" s="726"/>
      <c r="U28" s="726"/>
      <c r="V28" s="726"/>
      <c r="W28" s="726"/>
      <c r="X28" s="726"/>
      <c r="Y28" s="726"/>
      <c r="Z28" s="726"/>
      <c r="AA28" s="726"/>
      <c r="AB28" s="726"/>
      <c r="AC28" s="726"/>
      <c r="AD28" s="726"/>
      <c r="AE28" s="726"/>
      <c r="AF28" s="726"/>
      <c r="AG28" s="726"/>
      <c r="AH28" s="726"/>
      <c r="AI28" s="726"/>
      <c r="AJ28" s="726"/>
      <c r="AK28" s="726"/>
      <c r="AL28" s="726"/>
      <c r="AM28" s="726"/>
      <c r="AN28" s="726"/>
      <c r="AO28" s="726"/>
      <c r="AP28" s="726"/>
      <c r="AQ28" s="726"/>
      <c r="AR28" s="726"/>
      <c r="AS28" s="726"/>
      <c r="AT28" s="726"/>
      <c r="AU28" s="726"/>
      <c r="AV28" s="726"/>
      <c r="AW28" s="726"/>
      <c r="AX28" s="726"/>
      <c r="AY28" s="726"/>
      <c r="AZ28" s="726"/>
      <c r="BA28" s="726"/>
      <c r="BB28" s="726"/>
      <c r="BC28" s="10"/>
      <c r="BD28" s="7"/>
      <c r="BE28" s="7"/>
      <c r="BF28" s="7"/>
      <c r="BG28" s="7"/>
      <c r="BH28" s="7"/>
      <c r="BI28" s="7"/>
      <c r="BJ28" s="7"/>
      <c r="BK28" s="7"/>
      <c r="BL28" s="7"/>
      <c r="BM28" s="7"/>
      <c r="BN28" s="7"/>
    </row>
    <row r="29" spans="1:66" s="48" customFormat="1" ht="6" customHeight="1">
      <c r="B29" s="727" t="s">
        <v>48</v>
      </c>
      <c r="C29" s="728"/>
      <c r="D29" s="728"/>
      <c r="E29" s="728"/>
      <c r="F29" s="729"/>
      <c r="G29" s="736"/>
      <c r="H29" s="737"/>
      <c r="I29" s="742" t="s">
        <v>17</v>
      </c>
      <c r="J29" s="743"/>
      <c r="K29" s="743"/>
      <c r="L29" s="743"/>
      <c r="M29" s="743"/>
      <c r="N29" s="743"/>
      <c r="O29" s="743"/>
      <c r="P29" s="743"/>
      <c r="Q29" s="743"/>
      <c r="R29" s="743"/>
      <c r="S29" s="743"/>
      <c r="T29" s="743"/>
      <c r="U29" s="743"/>
      <c r="V29" s="743"/>
      <c r="W29" s="743"/>
      <c r="X29" s="743"/>
      <c r="Y29" s="743"/>
      <c r="Z29" s="743"/>
      <c r="AA29" s="743"/>
      <c r="AB29" s="743"/>
      <c r="AC29" s="743"/>
      <c r="AD29" s="743"/>
      <c r="AE29" s="743"/>
      <c r="AF29" s="743"/>
      <c r="AG29" s="743"/>
      <c r="AH29" s="743"/>
      <c r="AI29" s="743"/>
      <c r="AJ29" s="743"/>
      <c r="AK29" s="743"/>
      <c r="AL29" s="743"/>
      <c r="AM29" s="743"/>
      <c r="AN29" s="743"/>
      <c r="AO29" s="743"/>
      <c r="AP29" s="743"/>
      <c r="AQ29" s="743"/>
      <c r="AR29" s="743"/>
      <c r="AS29" s="743"/>
      <c r="AT29" s="743"/>
      <c r="AU29" s="743"/>
      <c r="AV29" s="743"/>
      <c r="AW29" s="743"/>
      <c r="AX29" s="743"/>
      <c r="AY29" s="743"/>
      <c r="AZ29" s="743"/>
      <c r="BA29" s="743"/>
      <c r="BB29" s="744"/>
      <c r="BC29" s="105"/>
      <c r="BD29" s="49"/>
      <c r="BE29" s="49"/>
      <c r="BF29" s="49"/>
      <c r="BG29" s="49"/>
      <c r="BH29" s="49"/>
      <c r="BI29" s="49"/>
      <c r="BJ29" s="49"/>
      <c r="BK29" s="49"/>
      <c r="BL29" s="49"/>
      <c r="BM29" s="49"/>
      <c r="BN29" s="49"/>
    </row>
    <row r="30" spans="1:66" s="48" customFormat="1" ht="6" customHeight="1">
      <c r="B30" s="730"/>
      <c r="C30" s="731"/>
      <c r="D30" s="731"/>
      <c r="E30" s="731"/>
      <c r="F30" s="732"/>
      <c r="G30" s="738"/>
      <c r="H30" s="739"/>
      <c r="I30" s="745"/>
      <c r="J30" s="746"/>
      <c r="K30" s="746"/>
      <c r="L30" s="746"/>
      <c r="M30" s="746"/>
      <c r="N30" s="746"/>
      <c r="O30" s="746"/>
      <c r="P30" s="746"/>
      <c r="Q30" s="746"/>
      <c r="R30" s="746"/>
      <c r="S30" s="746"/>
      <c r="T30" s="746"/>
      <c r="U30" s="746"/>
      <c r="V30" s="746"/>
      <c r="W30" s="746"/>
      <c r="X30" s="746"/>
      <c r="Y30" s="746"/>
      <c r="Z30" s="746"/>
      <c r="AA30" s="746"/>
      <c r="AB30" s="746"/>
      <c r="AC30" s="746"/>
      <c r="AD30" s="746"/>
      <c r="AE30" s="746"/>
      <c r="AF30" s="746"/>
      <c r="AG30" s="746"/>
      <c r="AH30" s="746"/>
      <c r="AI30" s="746"/>
      <c r="AJ30" s="746"/>
      <c r="AK30" s="746"/>
      <c r="AL30" s="746"/>
      <c r="AM30" s="746"/>
      <c r="AN30" s="746"/>
      <c r="AO30" s="746"/>
      <c r="AP30" s="746"/>
      <c r="AQ30" s="746"/>
      <c r="AR30" s="746"/>
      <c r="AS30" s="746"/>
      <c r="AT30" s="746"/>
      <c r="AU30" s="746"/>
      <c r="AV30" s="746"/>
      <c r="AW30" s="746"/>
      <c r="AX30" s="746"/>
      <c r="AY30" s="746"/>
      <c r="AZ30" s="746"/>
      <c r="BA30" s="746"/>
      <c r="BB30" s="747"/>
      <c r="BC30" s="105"/>
      <c r="BD30" s="49"/>
      <c r="BE30" s="49"/>
      <c r="BF30" s="49"/>
      <c r="BG30" s="49"/>
      <c r="BH30" s="49"/>
      <c r="BI30" s="49"/>
      <c r="BJ30" s="49"/>
      <c r="BK30" s="49"/>
      <c r="BL30" s="49"/>
      <c r="BM30" s="49"/>
      <c r="BN30" s="49"/>
    </row>
    <row r="31" spans="1:66" s="48" customFormat="1" ht="6" customHeight="1">
      <c r="B31" s="730"/>
      <c r="C31" s="731"/>
      <c r="D31" s="731"/>
      <c r="E31" s="731"/>
      <c r="F31" s="732"/>
      <c r="G31" s="738"/>
      <c r="H31" s="739"/>
      <c r="I31" s="745"/>
      <c r="J31" s="746"/>
      <c r="K31" s="746"/>
      <c r="L31" s="746"/>
      <c r="M31" s="746"/>
      <c r="N31" s="746"/>
      <c r="O31" s="746"/>
      <c r="P31" s="746"/>
      <c r="Q31" s="746"/>
      <c r="R31" s="746"/>
      <c r="S31" s="746"/>
      <c r="T31" s="746"/>
      <c r="U31" s="746"/>
      <c r="V31" s="746"/>
      <c r="W31" s="746"/>
      <c r="X31" s="746"/>
      <c r="Y31" s="746"/>
      <c r="Z31" s="746"/>
      <c r="AA31" s="746"/>
      <c r="AB31" s="746"/>
      <c r="AC31" s="746"/>
      <c r="AD31" s="746"/>
      <c r="AE31" s="746"/>
      <c r="AF31" s="746"/>
      <c r="AG31" s="746"/>
      <c r="AH31" s="746"/>
      <c r="AI31" s="746"/>
      <c r="AJ31" s="746"/>
      <c r="AK31" s="746"/>
      <c r="AL31" s="746"/>
      <c r="AM31" s="746"/>
      <c r="AN31" s="746"/>
      <c r="AO31" s="746"/>
      <c r="AP31" s="746"/>
      <c r="AQ31" s="746"/>
      <c r="AR31" s="746"/>
      <c r="AS31" s="746"/>
      <c r="AT31" s="746"/>
      <c r="AU31" s="746"/>
      <c r="AV31" s="746"/>
      <c r="AW31" s="746"/>
      <c r="AX31" s="746"/>
      <c r="AY31" s="746"/>
      <c r="AZ31" s="746"/>
      <c r="BA31" s="746"/>
      <c r="BB31" s="747"/>
      <c r="BC31" s="105"/>
      <c r="BD31" s="49"/>
      <c r="BE31" s="49"/>
      <c r="BF31" s="49"/>
      <c r="BG31" s="49"/>
      <c r="BH31" s="49"/>
      <c r="BI31" s="49"/>
      <c r="BJ31" s="49"/>
      <c r="BK31" s="49"/>
      <c r="BL31" s="49"/>
      <c r="BM31" s="49"/>
      <c r="BN31" s="49"/>
    </row>
    <row r="32" spans="1:66" s="48" customFormat="1" ht="6" customHeight="1">
      <c r="B32" s="730"/>
      <c r="C32" s="731"/>
      <c r="D32" s="731"/>
      <c r="E32" s="731"/>
      <c r="F32" s="732"/>
      <c r="G32" s="738"/>
      <c r="H32" s="739"/>
      <c r="I32" s="745"/>
      <c r="J32" s="746"/>
      <c r="K32" s="746"/>
      <c r="L32" s="746"/>
      <c r="M32" s="746"/>
      <c r="N32" s="746"/>
      <c r="O32" s="746"/>
      <c r="P32" s="746"/>
      <c r="Q32" s="746"/>
      <c r="R32" s="746"/>
      <c r="S32" s="746"/>
      <c r="T32" s="746"/>
      <c r="U32" s="746"/>
      <c r="V32" s="746"/>
      <c r="W32" s="746"/>
      <c r="X32" s="746"/>
      <c r="Y32" s="746"/>
      <c r="Z32" s="746"/>
      <c r="AA32" s="746"/>
      <c r="AB32" s="746"/>
      <c r="AC32" s="746"/>
      <c r="AD32" s="746"/>
      <c r="AE32" s="746"/>
      <c r="AF32" s="746"/>
      <c r="AG32" s="746"/>
      <c r="AH32" s="746"/>
      <c r="AI32" s="746"/>
      <c r="AJ32" s="746"/>
      <c r="AK32" s="746"/>
      <c r="AL32" s="746"/>
      <c r="AM32" s="746"/>
      <c r="AN32" s="746"/>
      <c r="AO32" s="746"/>
      <c r="AP32" s="746"/>
      <c r="AQ32" s="746"/>
      <c r="AR32" s="746"/>
      <c r="AS32" s="746"/>
      <c r="AT32" s="746"/>
      <c r="AU32" s="746"/>
      <c r="AV32" s="746"/>
      <c r="AW32" s="746"/>
      <c r="AX32" s="746"/>
      <c r="AY32" s="746"/>
      <c r="AZ32" s="746"/>
      <c r="BA32" s="746"/>
      <c r="BB32" s="747"/>
      <c r="BC32" s="105"/>
      <c r="BD32" s="49"/>
      <c r="BE32" s="49"/>
      <c r="BF32" s="49"/>
      <c r="BG32" s="49"/>
      <c r="BH32" s="49"/>
      <c r="BI32" s="49"/>
      <c r="BJ32" s="49"/>
      <c r="BK32" s="49"/>
      <c r="BL32" s="49"/>
      <c r="BM32" s="49"/>
      <c r="BN32" s="49"/>
    </row>
    <row r="33" spans="2:66" s="48" customFormat="1" ht="6" customHeight="1">
      <c r="B33" s="730"/>
      <c r="C33" s="731"/>
      <c r="D33" s="731"/>
      <c r="E33" s="731"/>
      <c r="F33" s="732"/>
      <c r="G33" s="738"/>
      <c r="H33" s="739"/>
      <c r="I33" s="745"/>
      <c r="J33" s="746"/>
      <c r="K33" s="746"/>
      <c r="L33" s="746"/>
      <c r="M33" s="746"/>
      <c r="N33" s="746"/>
      <c r="O33" s="746"/>
      <c r="P33" s="746"/>
      <c r="Q33" s="746"/>
      <c r="R33" s="746"/>
      <c r="S33" s="746"/>
      <c r="T33" s="746"/>
      <c r="U33" s="746"/>
      <c r="V33" s="746"/>
      <c r="W33" s="746"/>
      <c r="X33" s="746"/>
      <c r="Y33" s="746"/>
      <c r="Z33" s="746"/>
      <c r="AA33" s="746"/>
      <c r="AB33" s="746"/>
      <c r="AC33" s="746"/>
      <c r="AD33" s="746"/>
      <c r="AE33" s="746"/>
      <c r="AF33" s="746"/>
      <c r="AG33" s="746"/>
      <c r="AH33" s="746"/>
      <c r="AI33" s="746"/>
      <c r="AJ33" s="746"/>
      <c r="AK33" s="746"/>
      <c r="AL33" s="746"/>
      <c r="AM33" s="746"/>
      <c r="AN33" s="746"/>
      <c r="AO33" s="746"/>
      <c r="AP33" s="746"/>
      <c r="AQ33" s="746"/>
      <c r="AR33" s="746"/>
      <c r="AS33" s="746"/>
      <c r="AT33" s="746"/>
      <c r="AU33" s="746"/>
      <c r="AV33" s="746"/>
      <c r="AW33" s="746"/>
      <c r="AX33" s="746"/>
      <c r="AY33" s="746"/>
      <c r="AZ33" s="746"/>
      <c r="BA33" s="746"/>
      <c r="BB33" s="747"/>
      <c r="BC33" s="105"/>
      <c r="BD33" s="49"/>
      <c r="BE33" s="49"/>
      <c r="BF33" s="49"/>
      <c r="BG33" s="49"/>
      <c r="BH33" s="49"/>
      <c r="BI33" s="49"/>
      <c r="BJ33" s="49"/>
      <c r="BK33" s="49"/>
      <c r="BL33" s="49"/>
      <c r="BM33" s="49"/>
      <c r="BN33" s="49"/>
    </row>
    <row r="34" spans="2:66" s="48" customFormat="1" ht="6" customHeight="1">
      <c r="B34" s="730"/>
      <c r="C34" s="731"/>
      <c r="D34" s="731"/>
      <c r="E34" s="731"/>
      <c r="F34" s="732"/>
      <c r="G34" s="738"/>
      <c r="H34" s="739"/>
      <c r="I34" s="745"/>
      <c r="J34" s="746"/>
      <c r="K34" s="746"/>
      <c r="L34" s="746"/>
      <c r="M34" s="746"/>
      <c r="N34" s="746"/>
      <c r="O34" s="746"/>
      <c r="P34" s="746"/>
      <c r="Q34" s="746"/>
      <c r="R34" s="746"/>
      <c r="S34" s="746"/>
      <c r="T34" s="746"/>
      <c r="U34" s="746"/>
      <c r="V34" s="746"/>
      <c r="W34" s="746"/>
      <c r="X34" s="746"/>
      <c r="Y34" s="746"/>
      <c r="Z34" s="746"/>
      <c r="AA34" s="746"/>
      <c r="AB34" s="746"/>
      <c r="AC34" s="746"/>
      <c r="AD34" s="746"/>
      <c r="AE34" s="746"/>
      <c r="AF34" s="746"/>
      <c r="AG34" s="746"/>
      <c r="AH34" s="746"/>
      <c r="AI34" s="746"/>
      <c r="AJ34" s="746"/>
      <c r="AK34" s="746"/>
      <c r="AL34" s="746"/>
      <c r="AM34" s="746"/>
      <c r="AN34" s="746"/>
      <c r="AO34" s="746"/>
      <c r="AP34" s="746"/>
      <c r="AQ34" s="746"/>
      <c r="AR34" s="746"/>
      <c r="AS34" s="746"/>
      <c r="AT34" s="746"/>
      <c r="AU34" s="746"/>
      <c r="AV34" s="746"/>
      <c r="AW34" s="746"/>
      <c r="AX34" s="746"/>
      <c r="AY34" s="746"/>
      <c r="AZ34" s="746"/>
      <c r="BA34" s="746"/>
      <c r="BB34" s="747"/>
      <c r="BC34" s="105"/>
      <c r="BD34" s="49"/>
      <c r="BE34" s="49"/>
      <c r="BF34" s="49"/>
      <c r="BG34" s="49"/>
      <c r="BH34" s="49"/>
      <c r="BI34" s="49"/>
      <c r="BJ34" s="49"/>
      <c r="BK34" s="49"/>
      <c r="BL34" s="49"/>
      <c r="BM34" s="49"/>
      <c r="BN34" s="49"/>
    </row>
    <row r="35" spans="2:66" s="48" customFormat="1" ht="6" customHeight="1">
      <c r="B35" s="730"/>
      <c r="C35" s="731"/>
      <c r="D35" s="731"/>
      <c r="E35" s="731"/>
      <c r="F35" s="732"/>
      <c r="G35" s="738"/>
      <c r="H35" s="739"/>
      <c r="I35" s="745"/>
      <c r="J35" s="746"/>
      <c r="K35" s="746"/>
      <c r="L35" s="746"/>
      <c r="M35" s="746"/>
      <c r="N35" s="746"/>
      <c r="O35" s="746"/>
      <c r="P35" s="746"/>
      <c r="Q35" s="746"/>
      <c r="R35" s="746"/>
      <c r="S35" s="746"/>
      <c r="T35" s="746"/>
      <c r="U35" s="746"/>
      <c r="V35" s="746"/>
      <c r="W35" s="746"/>
      <c r="X35" s="746"/>
      <c r="Y35" s="746"/>
      <c r="Z35" s="746"/>
      <c r="AA35" s="746"/>
      <c r="AB35" s="746"/>
      <c r="AC35" s="746"/>
      <c r="AD35" s="746"/>
      <c r="AE35" s="746"/>
      <c r="AF35" s="746"/>
      <c r="AG35" s="746"/>
      <c r="AH35" s="746"/>
      <c r="AI35" s="746"/>
      <c r="AJ35" s="746"/>
      <c r="AK35" s="746"/>
      <c r="AL35" s="746"/>
      <c r="AM35" s="746"/>
      <c r="AN35" s="746"/>
      <c r="AO35" s="746"/>
      <c r="AP35" s="746"/>
      <c r="AQ35" s="746"/>
      <c r="AR35" s="746"/>
      <c r="AS35" s="746"/>
      <c r="AT35" s="746"/>
      <c r="AU35" s="746"/>
      <c r="AV35" s="746"/>
      <c r="AW35" s="746"/>
      <c r="AX35" s="746"/>
      <c r="AY35" s="746"/>
      <c r="AZ35" s="746"/>
      <c r="BA35" s="746"/>
      <c r="BB35" s="747"/>
      <c r="BC35" s="105"/>
      <c r="BD35" s="49"/>
      <c r="BE35" s="49"/>
      <c r="BF35" s="49"/>
      <c r="BG35" s="49"/>
      <c r="BH35" s="49"/>
      <c r="BI35" s="49"/>
      <c r="BJ35" s="49"/>
      <c r="BK35" s="49"/>
      <c r="BL35" s="49"/>
      <c r="BM35" s="49"/>
      <c r="BN35" s="49"/>
    </row>
    <row r="36" spans="2:66" s="48" customFormat="1" ht="6" customHeight="1">
      <c r="B36" s="733"/>
      <c r="C36" s="734"/>
      <c r="D36" s="734"/>
      <c r="E36" s="734"/>
      <c r="F36" s="735"/>
      <c r="G36" s="740"/>
      <c r="H36" s="741"/>
      <c r="I36" s="745"/>
      <c r="J36" s="746"/>
      <c r="K36" s="746"/>
      <c r="L36" s="746"/>
      <c r="M36" s="746"/>
      <c r="N36" s="746"/>
      <c r="O36" s="746"/>
      <c r="P36" s="746"/>
      <c r="Q36" s="746"/>
      <c r="R36" s="746"/>
      <c r="S36" s="746"/>
      <c r="T36" s="746"/>
      <c r="U36" s="746"/>
      <c r="V36" s="746"/>
      <c r="W36" s="746"/>
      <c r="X36" s="746"/>
      <c r="Y36" s="746"/>
      <c r="Z36" s="746"/>
      <c r="AA36" s="746"/>
      <c r="AB36" s="746"/>
      <c r="AC36" s="746"/>
      <c r="AD36" s="746"/>
      <c r="AE36" s="746"/>
      <c r="AF36" s="746"/>
      <c r="AG36" s="746"/>
      <c r="AH36" s="746"/>
      <c r="AI36" s="746"/>
      <c r="AJ36" s="746"/>
      <c r="AK36" s="746"/>
      <c r="AL36" s="746"/>
      <c r="AM36" s="746"/>
      <c r="AN36" s="746"/>
      <c r="AO36" s="746"/>
      <c r="AP36" s="746"/>
      <c r="AQ36" s="746"/>
      <c r="AR36" s="746"/>
      <c r="AS36" s="746"/>
      <c r="AT36" s="746"/>
      <c r="AU36" s="746"/>
      <c r="AV36" s="746"/>
      <c r="AW36" s="746"/>
      <c r="AX36" s="746"/>
      <c r="AY36" s="746"/>
      <c r="AZ36" s="746"/>
      <c r="BA36" s="746"/>
      <c r="BB36" s="747"/>
      <c r="BC36" s="105"/>
      <c r="BD36" s="49"/>
      <c r="BE36" s="49"/>
      <c r="BF36" s="49"/>
      <c r="BG36" s="49"/>
      <c r="BH36" s="49"/>
      <c r="BI36" s="49"/>
      <c r="BJ36" s="49"/>
      <c r="BK36" s="49"/>
      <c r="BL36" s="49"/>
      <c r="BM36" s="49"/>
      <c r="BN36" s="49"/>
    </row>
    <row r="37" spans="2:66" s="48" customFormat="1" ht="6" customHeight="1">
      <c r="B37" s="104"/>
      <c r="C37" s="103"/>
      <c r="D37" s="103"/>
      <c r="E37" s="103"/>
      <c r="F37" s="102"/>
      <c r="G37" s="101"/>
      <c r="H37" s="100"/>
      <c r="I37" s="98"/>
      <c r="J37" s="98"/>
      <c r="K37" s="98"/>
      <c r="L37" s="98"/>
      <c r="M37" s="98"/>
      <c r="N37" s="98"/>
      <c r="O37" s="98"/>
      <c r="P37" s="98"/>
      <c r="Q37" s="98"/>
      <c r="R37" s="98"/>
      <c r="S37" s="98"/>
      <c r="T37" s="98"/>
      <c r="U37" s="98"/>
      <c r="V37" s="98"/>
      <c r="W37" s="98"/>
      <c r="X37" s="98"/>
      <c r="Y37" s="98"/>
      <c r="Z37" s="99"/>
      <c r="AA37" s="98"/>
      <c r="AB37" s="98"/>
      <c r="AC37" s="98"/>
      <c r="AD37" s="98"/>
      <c r="AE37" s="98"/>
      <c r="AF37" s="98"/>
      <c r="AG37" s="98"/>
      <c r="AH37" s="98"/>
      <c r="AI37" s="98"/>
      <c r="AJ37" s="98"/>
      <c r="AK37" s="98"/>
      <c r="AL37" s="98"/>
      <c r="AM37" s="98"/>
      <c r="AN37" s="98"/>
      <c r="AO37" s="98"/>
      <c r="AP37" s="98"/>
      <c r="AQ37" s="98"/>
      <c r="AR37" s="98"/>
      <c r="AS37" s="98"/>
      <c r="AT37" s="98"/>
      <c r="AU37" s="98"/>
      <c r="AV37" s="98"/>
      <c r="AW37" s="98"/>
      <c r="AX37" s="98"/>
      <c r="AY37" s="98"/>
      <c r="AZ37" s="98"/>
      <c r="BA37" s="98"/>
      <c r="BB37" s="97"/>
      <c r="BC37" s="96"/>
      <c r="BD37" s="49"/>
      <c r="BE37" s="49"/>
      <c r="BF37" s="49"/>
      <c r="BG37" s="49"/>
      <c r="BH37" s="49"/>
      <c r="BI37" s="49"/>
      <c r="BJ37" s="49"/>
      <c r="BK37" s="49"/>
      <c r="BL37" s="49"/>
      <c r="BM37" s="49"/>
      <c r="BN37" s="49"/>
    </row>
    <row r="38" spans="2:66" s="48" customFormat="1" ht="6" customHeight="1">
      <c r="B38" s="694" t="s">
        <v>47</v>
      </c>
      <c r="C38" s="695"/>
      <c r="D38" s="695"/>
      <c r="E38" s="695"/>
      <c r="F38" s="748"/>
      <c r="G38" s="93"/>
      <c r="H38" s="95"/>
      <c r="I38" s="95"/>
      <c r="J38" s="95"/>
      <c r="K38" s="95"/>
      <c r="L38" s="95"/>
      <c r="M38" s="95"/>
      <c r="N38" s="95"/>
      <c r="O38" s="95"/>
      <c r="P38" s="95"/>
      <c r="Q38" s="95"/>
      <c r="R38" s="95"/>
      <c r="S38" s="95"/>
      <c r="T38" s="95"/>
      <c r="U38" s="95"/>
      <c r="V38" s="95"/>
      <c r="W38" s="95"/>
      <c r="X38" s="95"/>
      <c r="Y38" s="95"/>
      <c r="Z38" s="94"/>
      <c r="AA38" s="34"/>
      <c r="AB38" s="752" t="s">
        <v>133</v>
      </c>
      <c r="AC38" s="753"/>
      <c r="AD38" s="753"/>
      <c r="AE38" s="753"/>
      <c r="AF38" s="753"/>
      <c r="AG38" s="753"/>
      <c r="AH38" s="753"/>
      <c r="AI38" s="754"/>
      <c r="AJ38" s="710" t="s">
        <v>46</v>
      </c>
      <c r="AK38" s="711"/>
      <c r="AL38" s="711"/>
      <c r="AM38" s="711"/>
      <c r="AN38" s="711"/>
      <c r="AO38" s="711"/>
      <c r="AP38" s="711"/>
      <c r="AQ38" s="711"/>
      <c r="AR38" s="711"/>
      <c r="AS38" s="711"/>
      <c r="AT38" s="711"/>
      <c r="AU38" s="711"/>
      <c r="AV38" s="711"/>
      <c r="AW38" s="711"/>
      <c r="AX38" s="711"/>
      <c r="AY38" s="711"/>
      <c r="AZ38" s="711"/>
      <c r="BA38" s="712"/>
      <c r="BB38" s="74"/>
      <c r="BC38" s="50"/>
      <c r="BD38" s="49"/>
      <c r="BE38" s="49"/>
      <c r="BF38" s="49"/>
      <c r="BG38" s="49"/>
      <c r="BH38" s="49"/>
      <c r="BI38" s="49"/>
      <c r="BJ38" s="49"/>
      <c r="BK38" s="49"/>
      <c r="BL38" s="49"/>
      <c r="BM38" s="49"/>
      <c r="BN38" s="49"/>
    </row>
    <row r="39" spans="2:66" s="48" customFormat="1" ht="6" customHeight="1">
      <c r="B39" s="694"/>
      <c r="C39" s="695"/>
      <c r="D39" s="695"/>
      <c r="E39" s="695"/>
      <c r="F39" s="748"/>
      <c r="G39" s="93"/>
      <c r="H39" s="95"/>
      <c r="I39" s="95"/>
      <c r="J39" s="95"/>
      <c r="K39" s="95"/>
      <c r="L39" s="95"/>
      <c r="M39" s="95"/>
      <c r="N39" s="95"/>
      <c r="O39" s="95"/>
      <c r="P39" s="95"/>
      <c r="Q39" s="95"/>
      <c r="R39" s="95"/>
      <c r="S39" s="95"/>
      <c r="T39" s="95"/>
      <c r="U39" s="95"/>
      <c r="V39" s="95"/>
      <c r="W39" s="95"/>
      <c r="X39" s="95"/>
      <c r="Y39" s="95"/>
      <c r="Z39" s="94"/>
      <c r="AA39" s="34"/>
      <c r="AB39" s="755"/>
      <c r="AC39" s="756"/>
      <c r="AD39" s="756"/>
      <c r="AE39" s="756"/>
      <c r="AF39" s="756"/>
      <c r="AG39" s="756"/>
      <c r="AH39" s="756"/>
      <c r="AI39" s="757"/>
      <c r="AJ39" s="713"/>
      <c r="AK39" s="714"/>
      <c r="AL39" s="714"/>
      <c r="AM39" s="714"/>
      <c r="AN39" s="714"/>
      <c r="AO39" s="714"/>
      <c r="AP39" s="714"/>
      <c r="AQ39" s="714"/>
      <c r="AR39" s="714"/>
      <c r="AS39" s="714"/>
      <c r="AT39" s="714"/>
      <c r="AU39" s="714"/>
      <c r="AV39" s="714"/>
      <c r="AW39" s="714"/>
      <c r="AX39" s="714"/>
      <c r="AY39" s="714"/>
      <c r="AZ39" s="714"/>
      <c r="BA39" s="715"/>
      <c r="BB39" s="74"/>
      <c r="BC39" s="50"/>
      <c r="BD39" s="49"/>
      <c r="BE39" s="49"/>
      <c r="BF39" s="49"/>
      <c r="BG39" s="49"/>
      <c r="BH39" s="49"/>
      <c r="BI39" s="49"/>
      <c r="BJ39" s="49"/>
      <c r="BK39" s="49"/>
      <c r="BL39" s="49"/>
      <c r="BM39" s="49"/>
      <c r="BN39" s="49"/>
    </row>
    <row r="40" spans="2:66" s="48" customFormat="1" ht="6" customHeight="1">
      <c r="B40" s="694"/>
      <c r="C40" s="695"/>
      <c r="D40" s="695"/>
      <c r="E40" s="695"/>
      <c r="F40" s="748"/>
      <c r="G40" s="93"/>
      <c r="H40" s="569" t="str">
        <f>IF(OR(AW101&lt;&gt;0,'①基本情報・異動情報（学生入力用）'!Z7&lt;&gt;"病気"),"",IF('①基本情報・異動情報（学生入力用）'!Z7="病気","✔"))</f>
        <v/>
      </c>
      <c r="I40" s="516" t="s">
        <v>12</v>
      </c>
      <c r="J40" s="516"/>
      <c r="K40" s="516"/>
      <c r="L40" s="569" t="str">
        <f>IF(OR(AW101&lt;&gt;0,'①基本情報・異動情報（学生入力用）'!Z7&lt;&gt;"経済事情"),"",IF('①基本情報・異動情報（学生入力用）'!Z7="経済事情","✔"))</f>
        <v/>
      </c>
      <c r="M40" s="566" t="s">
        <v>16</v>
      </c>
      <c r="N40" s="567"/>
      <c r="O40" s="567"/>
      <c r="P40" s="567"/>
      <c r="Q40" s="568"/>
      <c r="R40" s="569" t="str">
        <f>IF(OR(AW101&lt;&gt;0,'①基本情報・異動情報（学生入力用）'!Z7&lt;&gt;"一身上"),"",IF('①基本情報・異動情報（学生入力用）'!Z7="一身上","✔"))</f>
        <v/>
      </c>
      <c r="S40" s="566" t="s">
        <v>45</v>
      </c>
      <c r="T40" s="567"/>
      <c r="U40" s="568"/>
      <c r="V40" s="569" t="str">
        <f>IF(OR(AW101&lt;&gt;0,'①基本情報・異動情報（学生入力用）'!Z7&lt;&gt;"その他"),"",IF('①基本情報・異動情報（学生入力用）'!Z7="その他","✔"))</f>
        <v/>
      </c>
      <c r="W40" s="566" t="s">
        <v>15</v>
      </c>
      <c r="X40" s="567"/>
      <c r="Y40" s="567"/>
      <c r="Z40" s="786"/>
      <c r="AA40" s="76"/>
      <c r="AB40" s="755"/>
      <c r="AC40" s="756"/>
      <c r="AD40" s="756"/>
      <c r="AE40" s="756"/>
      <c r="AF40" s="756"/>
      <c r="AG40" s="756"/>
      <c r="AH40" s="756"/>
      <c r="AI40" s="757"/>
      <c r="AJ40" s="713"/>
      <c r="AK40" s="714"/>
      <c r="AL40" s="714"/>
      <c r="AM40" s="714"/>
      <c r="AN40" s="714"/>
      <c r="AO40" s="714"/>
      <c r="AP40" s="714"/>
      <c r="AQ40" s="714"/>
      <c r="AR40" s="714"/>
      <c r="AS40" s="714"/>
      <c r="AT40" s="714"/>
      <c r="AU40" s="714"/>
      <c r="AV40" s="714"/>
      <c r="AW40" s="714"/>
      <c r="AX40" s="714"/>
      <c r="AY40" s="714"/>
      <c r="AZ40" s="714"/>
      <c r="BA40" s="715"/>
      <c r="BB40" s="74"/>
      <c r="BC40" s="50"/>
      <c r="BD40" s="49"/>
      <c r="BE40" s="49"/>
      <c r="BF40" s="49"/>
      <c r="BG40" s="49"/>
      <c r="BH40" s="49"/>
      <c r="BI40" s="49"/>
      <c r="BJ40" s="49"/>
      <c r="BK40" s="49"/>
      <c r="BL40" s="49"/>
      <c r="BM40" s="49"/>
      <c r="BN40" s="49"/>
    </row>
    <row r="41" spans="2:66" s="48" customFormat="1" ht="6" customHeight="1">
      <c r="B41" s="694"/>
      <c r="C41" s="695"/>
      <c r="D41" s="695"/>
      <c r="E41" s="695"/>
      <c r="F41" s="748"/>
      <c r="G41" s="93"/>
      <c r="H41" s="569"/>
      <c r="I41" s="516"/>
      <c r="J41" s="516"/>
      <c r="K41" s="516"/>
      <c r="L41" s="569"/>
      <c r="M41" s="566"/>
      <c r="N41" s="567"/>
      <c r="O41" s="567"/>
      <c r="P41" s="567"/>
      <c r="Q41" s="568"/>
      <c r="R41" s="569"/>
      <c r="S41" s="566"/>
      <c r="T41" s="567"/>
      <c r="U41" s="568"/>
      <c r="V41" s="569"/>
      <c r="W41" s="566"/>
      <c r="X41" s="567"/>
      <c r="Y41" s="567"/>
      <c r="Z41" s="786"/>
      <c r="AA41" s="76"/>
      <c r="AB41" s="755"/>
      <c r="AC41" s="756"/>
      <c r="AD41" s="756"/>
      <c r="AE41" s="756"/>
      <c r="AF41" s="756"/>
      <c r="AG41" s="756"/>
      <c r="AH41" s="756"/>
      <c r="AI41" s="757"/>
      <c r="AJ41" s="713"/>
      <c r="AK41" s="714"/>
      <c r="AL41" s="714"/>
      <c r="AM41" s="714"/>
      <c r="AN41" s="714"/>
      <c r="AO41" s="714"/>
      <c r="AP41" s="714"/>
      <c r="AQ41" s="714"/>
      <c r="AR41" s="714"/>
      <c r="AS41" s="714"/>
      <c r="AT41" s="714"/>
      <c r="AU41" s="714"/>
      <c r="AV41" s="714"/>
      <c r="AW41" s="714"/>
      <c r="AX41" s="714"/>
      <c r="AY41" s="714"/>
      <c r="AZ41" s="714"/>
      <c r="BA41" s="715"/>
      <c r="BB41" s="74"/>
      <c r="BC41" s="50"/>
      <c r="BD41" s="49"/>
      <c r="BE41" s="49"/>
      <c r="BF41" s="49"/>
      <c r="BG41" s="49"/>
      <c r="BH41" s="49"/>
      <c r="BI41" s="49"/>
      <c r="BJ41" s="49"/>
      <c r="BK41" s="49"/>
      <c r="BL41" s="49"/>
      <c r="BM41" s="49"/>
      <c r="BN41" s="49"/>
    </row>
    <row r="42" spans="2:66" s="48" customFormat="1" ht="6" customHeight="1">
      <c r="B42" s="694"/>
      <c r="C42" s="695"/>
      <c r="D42" s="695"/>
      <c r="E42" s="695"/>
      <c r="F42" s="748"/>
      <c r="G42" s="93"/>
      <c r="H42" s="569"/>
      <c r="I42" s="516"/>
      <c r="J42" s="516"/>
      <c r="K42" s="516"/>
      <c r="L42" s="569"/>
      <c r="M42" s="566"/>
      <c r="N42" s="567"/>
      <c r="O42" s="567"/>
      <c r="P42" s="567"/>
      <c r="Q42" s="568"/>
      <c r="R42" s="569"/>
      <c r="S42" s="566"/>
      <c r="T42" s="567"/>
      <c r="U42" s="568"/>
      <c r="V42" s="569"/>
      <c r="W42" s="566"/>
      <c r="X42" s="567"/>
      <c r="Y42" s="567"/>
      <c r="Z42" s="786"/>
      <c r="AA42" s="76"/>
      <c r="AB42" s="755"/>
      <c r="AC42" s="756"/>
      <c r="AD42" s="756"/>
      <c r="AE42" s="756"/>
      <c r="AF42" s="756"/>
      <c r="AG42" s="756"/>
      <c r="AH42" s="756"/>
      <c r="AI42" s="757"/>
      <c r="AJ42" s="713"/>
      <c r="AK42" s="714"/>
      <c r="AL42" s="714"/>
      <c r="AM42" s="714"/>
      <c r="AN42" s="714"/>
      <c r="AO42" s="714"/>
      <c r="AP42" s="714"/>
      <c r="AQ42" s="714"/>
      <c r="AR42" s="714"/>
      <c r="AS42" s="714"/>
      <c r="AT42" s="714"/>
      <c r="AU42" s="714"/>
      <c r="AV42" s="714"/>
      <c r="AW42" s="714"/>
      <c r="AX42" s="714"/>
      <c r="AY42" s="714"/>
      <c r="AZ42" s="714"/>
      <c r="BA42" s="715"/>
      <c r="BB42" s="74"/>
      <c r="BC42" s="50"/>
      <c r="BD42" s="49"/>
      <c r="BI42" s="49"/>
      <c r="BJ42" s="49"/>
      <c r="BK42" s="49"/>
      <c r="BL42" s="49"/>
      <c r="BM42" s="49"/>
      <c r="BN42" s="49"/>
    </row>
    <row r="43" spans="2:66" s="48" customFormat="1" ht="6" customHeight="1">
      <c r="B43" s="694"/>
      <c r="C43" s="695"/>
      <c r="D43" s="695"/>
      <c r="E43" s="695"/>
      <c r="F43" s="748"/>
      <c r="G43" s="93"/>
      <c r="H43" s="569"/>
      <c r="I43" s="516"/>
      <c r="J43" s="516"/>
      <c r="K43" s="516"/>
      <c r="L43" s="569"/>
      <c r="M43" s="566"/>
      <c r="N43" s="567"/>
      <c r="O43" s="567"/>
      <c r="P43" s="567"/>
      <c r="Q43" s="568"/>
      <c r="R43" s="569"/>
      <c r="S43" s="566"/>
      <c r="T43" s="567"/>
      <c r="U43" s="568"/>
      <c r="V43" s="569"/>
      <c r="W43" s="566"/>
      <c r="X43" s="567"/>
      <c r="Y43" s="567"/>
      <c r="Z43" s="786"/>
      <c r="AA43" s="76"/>
      <c r="AB43" s="758"/>
      <c r="AC43" s="759"/>
      <c r="AD43" s="759"/>
      <c r="AE43" s="759"/>
      <c r="AF43" s="759"/>
      <c r="AG43" s="759"/>
      <c r="AH43" s="759"/>
      <c r="AI43" s="760"/>
      <c r="AJ43" s="716"/>
      <c r="AK43" s="717"/>
      <c r="AL43" s="717"/>
      <c r="AM43" s="717"/>
      <c r="AN43" s="717"/>
      <c r="AO43" s="717"/>
      <c r="AP43" s="717"/>
      <c r="AQ43" s="717"/>
      <c r="AR43" s="717"/>
      <c r="AS43" s="717"/>
      <c r="AT43" s="717"/>
      <c r="AU43" s="717"/>
      <c r="AV43" s="717"/>
      <c r="AW43" s="717"/>
      <c r="AX43" s="717"/>
      <c r="AY43" s="717"/>
      <c r="AZ43" s="717"/>
      <c r="BA43" s="718"/>
      <c r="BB43" s="74"/>
      <c r="BC43" s="50"/>
      <c r="BD43" s="49"/>
      <c r="BI43" s="49"/>
      <c r="BJ43" s="49"/>
      <c r="BK43" s="49"/>
      <c r="BL43" s="49"/>
      <c r="BM43" s="49"/>
      <c r="BN43" s="49"/>
    </row>
    <row r="44" spans="2:66" s="48" customFormat="1" ht="6" customHeight="1">
      <c r="B44" s="694"/>
      <c r="C44" s="695"/>
      <c r="D44" s="695"/>
      <c r="E44" s="695"/>
      <c r="F44" s="748"/>
      <c r="G44" s="93"/>
      <c r="H44" s="92"/>
      <c r="I44" s="90"/>
      <c r="J44" s="91"/>
      <c r="K44" s="91"/>
      <c r="L44" s="91"/>
      <c r="M44" s="90"/>
      <c r="N44" s="89"/>
      <c r="O44" s="89"/>
      <c r="P44" s="89"/>
      <c r="Q44" s="89"/>
      <c r="R44" s="90"/>
      <c r="S44" s="89"/>
      <c r="T44" s="89"/>
      <c r="U44" s="89"/>
      <c r="V44" s="90"/>
      <c r="W44" s="89"/>
      <c r="X44" s="89"/>
      <c r="Y44" s="89"/>
      <c r="Z44" s="88"/>
      <c r="AA44" s="76"/>
      <c r="AB44" s="34"/>
      <c r="AC44" s="34"/>
      <c r="AD44" s="34"/>
      <c r="AE44" s="34"/>
      <c r="AF44" s="34"/>
      <c r="AG44" s="34"/>
      <c r="AH44" s="75"/>
      <c r="AI44" s="34"/>
      <c r="AJ44" s="34"/>
      <c r="AK44" s="34"/>
      <c r="AL44" s="34"/>
      <c r="AM44" s="83"/>
      <c r="AN44" s="83"/>
      <c r="AO44" s="83"/>
      <c r="AP44" s="83"/>
      <c r="AQ44" s="83"/>
      <c r="AR44" s="83"/>
      <c r="AS44" s="83"/>
      <c r="AT44" s="83"/>
      <c r="AU44" s="83"/>
      <c r="AV44" s="83"/>
      <c r="AW44" s="83"/>
      <c r="AX44" s="83"/>
      <c r="AY44" s="83"/>
      <c r="AZ44" s="83"/>
      <c r="BA44" s="83"/>
      <c r="BB44" s="74"/>
      <c r="BC44" s="50"/>
      <c r="BD44" s="49"/>
      <c r="BI44" s="49"/>
      <c r="BJ44" s="49"/>
      <c r="BK44" s="49"/>
      <c r="BL44" s="49"/>
      <c r="BM44" s="49"/>
      <c r="BN44" s="49"/>
    </row>
    <row r="45" spans="2:66" s="48" customFormat="1" ht="6" customHeight="1">
      <c r="B45" s="749"/>
      <c r="C45" s="750"/>
      <c r="D45" s="750"/>
      <c r="E45" s="750"/>
      <c r="F45" s="751"/>
      <c r="G45" s="87"/>
      <c r="H45" s="85"/>
      <c r="I45" s="85"/>
      <c r="J45" s="86"/>
      <c r="K45" s="86"/>
      <c r="L45" s="85"/>
      <c r="M45" s="85"/>
      <c r="N45" s="86"/>
      <c r="O45" s="86"/>
      <c r="P45" s="86"/>
      <c r="Q45" s="85"/>
      <c r="R45" s="86"/>
      <c r="S45" s="85"/>
      <c r="T45" s="85"/>
      <c r="U45" s="85"/>
      <c r="V45" s="85"/>
      <c r="W45" s="86"/>
      <c r="X45" s="85"/>
      <c r="Y45" s="85"/>
      <c r="Z45" s="84"/>
      <c r="AA45" s="76"/>
      <c r="AB45" s="34"/>
      <c r="AC45" s="34"/>
      <c r="AD45" s="34"/>
      <c r="AE45" s="34"/>
      <c r="AF45" s="34"/>
      <c r="AG45" s="34"/>
      <c r="AH45" s="75"/>
      <c r="AI45" s="34"/>
      <c r="AJ45" s="34"/>
      <c r="AK45" s="34"/>
      <c r="AL45" s="34"/>
      <c r="AM45" s="83"/>
      <c r="AN45" s="83"/>
      <c r="AO45" s="83"/>
      <c r="AP45" s="83"/>
      <c r="AQ45" s="83"/>
      <c r="AR45" s="83"/>
      <c r="AS45" s="83"/>
      <c r="AT45" s="83"/>
      <c r="AU45" s="83"/>
      <c r="AV45" s="83"/>
      <c r="AW45" s="83"/>
      <c r="AX45" s="83"/>
      <c r="AY45" s="83"/>
      <c r="AZ45" s="83"/>
      <c r="BA45" s="83"/>
      <c r="BB45" s="74"/>
      <c r="BC45" s="50"/>
      <c r="BD45" s="49"/>
      <c r="BI45" s="49"/>
      <c r="BJ45" s="49"/>
      <c r="BK45" s="49"/>
      <c r="BL45" s="49"/>
      <c r="BM45" s="49"/>
      <c r="BN45" s="49"/>
    </row>
    <row r="46" spans="2:66" s="48" customFormat="1" ht="6" customHeight="1">
      <c r="B46" s="82"/>
      <c r="C46" s="81"/>
      <c r="D46" s="81"/>
      <c r="E46" s="81"/>
      <c r="F46" s="81"/>
      <c r="G46" s="80"/>
      <c r="H46" s="78"/>
      <c r="I46" s="78"/>
      <c r="J46" s="79"/>
      <c r="K46" s="79"/>
      <c r="L46" s="78"/>
      <c r="M46" s="78"/>
      <c r="N46" s="79"/>
      <c r="O46" s="79"/>
      <c r="P46" s="79"/>
      <c r="Q46" s="78"/>
      <c r="R46" s="79"/>
      <c r="S46" s="78"/>
      <c r="T46" s="78"/>
      <c r="U46" s="78"/>
      <c r="V46" s="78"/>
      <c r="W46" s="79"/>
      <c r="X46" s="78"/>
      <c r="Y46" s="78"/>
      <c r="Z46" s="77"/>
      <c r="AA46" s="76"/>
      <c r="AB46" s="34"/>
      <c r="AC46" s="34"/>
      <c r="AD46" s="34"/>
      <c r="AE46" s="34"/>
      <c r="AF46" s="34"/>
      <c r="AG46" s="34"/>
      <c r="AH46" s="75"/>
      <c r="AI46" s="34"/>
      <c r="AJ46" s="34"/>
      <c r="AK46" s="34"/>
      <c r="AL46" s="34"/>
      <c r="AM46" s="34"/>
      <c r="AN46" s="34"/>
      <c r="AO46" s="34"/>
      <c r="AP46" s="34"/>
      <c r="AQ46" s="34"/>
      <c r="AR46" s="34"/>
      <c r="AS46" s="34"/>
      <c r="AT46" s="34"/>
      <c r="AU46" s="34"/>
      <c r="AV46" s="34"/>
      <c r="AW46" s="34"/>
      <c r="AX46" s="34"/>
      <c r="AY46" s="34"/>
      <c r="AZ46" s="34"/>
      <c r="BA46" s="34"/>
      <c r="BB46" s="74"/>
      <c r="BC46" s="50"/>
      <c r="BD46" s="49"/>
      <c r="BI46" s="49"/>
      <c r="BJ46" s="49"/>
      <c r="BK46" s="49"/>
      <c r="BL46" s="49"/>
      <c r="BM46" s="49"/>
      <c r="BN46" s="49"/>
    </row>
    <row r="47" spans="2:66" s="48" customFormat="1" ht="6" customHeight="1">
      <c r="B47" s="694" t="s">
        <v>14</v>
      </c>
      <c r="C47" s="695"/>
      <c r="D47" s="695"/>
      <c r="E47" s="695"/>
      <c r="F47" s="695"/>
      <c r="G47" s="70"/>
      <c r="H47" s="703" t="s">
        <v>44</v>
      </c>
      <c r="I47" s="703"/>
      <c r="J47" s="703"/>
      <c r="K47" s="703"/>
      <c r="L47" s="703"/>
      <c r="M47" s="703"/>
      <c r="N47" s="703"/>
      <c r="O47" s="704" t="str">
        <f>IF(AW101&lt;&gt;0,"",'②異動情報・学校情報・未振込情報（学校入力用）'!CU14)</f>
        <v/>
      </c>
      <c r="P47" s="705"/>
      <c r="Q47" s="705"/>
      <c r="R47" s="705"/>
      <c r="S47" s="515" t="s">
        <v>39</v>
      </c>
      <c r="T47" s="518" t="str">
        <f>IF(AW101&lt;&gt;0,"",'②異動情報・学校情報・未振込情報（学校入力用）'!CW14)</f>
        <v/>
      </c>
      <c r="U47" s="518"/>
      <c r="V47" s="515" t="s">
        <v>13</v>
      </c>
      <c r="W47" s="518" t="str">
        <f>IF(AW101&lt;&gt;0,"",'②異動情報・学校情報・未振込情報（学校入力用）'!CY14)</f>
        <v/>
      </c>
      <c r="X47" s="518"/>
      <c r="Y47" s="521" t="s">
        <v>38</v>
      </c>
      <c r="Z47" s="575"/>
      <c r="AA47" s="73"/>
      <c r="AB47" s="553" t="str">
        <f>IF(AW101&lt;&gt;0,"",IF('②異動情報・学校情報・未振込情報（学校入力用）'!AA17="いいえ","✔",""))</f>
        <v/>
      </c>
      <c r="AC47" s="554" t="s">
        <v>43</v>
      </c>
      <c r="AD47" s="554"/>
      <c r="AE47" s="554"/>
      <c r="AF47" s="815" t="s">
        <v>42</v>
      </c>
      <c r="AG47" s="526" t="str">
        <f>IF(AW101&lt;&gt;0,"",IF('②異動情報・学校情報・未振込情報（学校入力用）'!AA17="はい","✔",""))</f>
        <v/>
      </c>
      <c r="AH47" s="800" t="s">
        <v>41</v>
      </c>
      <c r="AI47" s="801"/>
      <c r="AJ47" s="801"/>
      <c r="AK47" s="805" t="s">
        <v>40</v>
      </c>
      <c r="AL47" s="806"/>
      <c r="AM47" s="806"/>
      <c r="AN47" s="806"/>
      <c r="AO47" s="806"/>
      <c r="AP47" s="807"/>
      <c r="AQ47" s="705" t="str">
        <f>IF(OR(AW101&lt;&gt;0,'②異動情報・学校情報・未振込情報（学校入力用）'!AA17&lt;&gt;"はい"),"",'②異動情報・学校情報・未振込情報（学校入力用）'!CU16)</f>
        <v/>
      </c>
      <c r="AR47" s="705"/>
      <c r="AS47" s="705"/>
      <c r="AT47" s="705"/>
      <c r="AU47" s="515" t="s">
        <v>39</v>
      </c>
      <c r="AV47" s="518" t="str">
        <f>IF(OR(AW101&lt;&gt;0,'②異動情報・学校情報・未振込情報（学校入力用）'!AA17&lt;&gt;"はい"),"",'②異動情報・学校情報・未振込情報（学校入力用）'!CW16)</f>
        <v/>
      </c>
      <c r="AW47" s="518"/>
      <c r="AX47" s="515" t="s">
        <v>13</v>
      </c>
      <c r="AY47" s="518" t="str">
        <f>IF(OR(AW101&lt;&gt;0,'②異動情報・学校情報・未振込情報（学校入力用）'!AA17&lt;&gt;"はい"),"",'②異動情報・学校情報・未振込情報（学校入力用）'!CY16)</f>
        <v/>
      </c>
      <c r="AZ47" s="518"/>
      <c r="BA47" s="521" t="s">
        <v>38</v>
      </c>
      <c r="BB47" s="72"/>
      <c r="BC47" s="71"/>
      <c r="BD47" s="49"/>
      <c r="BE47" s="49"/>
      <c r="BF47" s="49"/>
      <c r="BG47" s="49"/>
      <c r="BH47" s="49"/>
      <c r="BI47" s="49"/>
      <c r="BJ47" s="49"/>
      <c r="BK47" s="49"/>
      <c r="BL47" s="49"/>
      <c r="BM47" s="49"/>
      <c r="BN47" s="49"/>
    </row>
    <row r="48" spans="2:66" s="48" customFormat="1" ht="6" customHeight="1">
      <c r="B48" s="694"/>
      <c r="C48" s="695"/>
      <c r="D48" s="695"/>
      <c r="E48" s="695"/>
      <c r="F48" s="695"/>
      <c r="G48" s="70"/>
      <c r="H48" s="703"/>
      <c r="I48" s="703"/>
      <c r="J48" s="703"/>
      <c r="K48" s="703"/>
      <c r="L48" s="703"/>
      <c r="M48" s="703"/>
      <c r="N48" s="703"/>
      <c r="O48" s="706"/>
      <c r="P48" s="707"/>
      <c r="Q48" s="707"/>
      <c r="R48" s="707"/>
      <c r="S48" s="516"/>
      <c r="T48" s="519"/>
      <c r="U48" s="519"/>
      <c r="V48" s="516"/>
      <c r="W48" s="519"/>
      <c r="X48" s="519"/>
      <c r="Y48" s="522"/>
      <c r="Z48" s="575"/>
      <c r="AA48" s="73"/>
      <c r="AB48" s="553"/>
      <c r="AC48" s="554"/>
      <c r="AD48" s="554"/>
      <c r="AE48" s="554"/>
      <c r="AF48" s="815"/>
      <c r="AG48" s="527"/>
      <c r="AH48" s="802"/>
      <c r="AI48" s="554"/>
      <c r="AJ48" s="554"/>
      <c r="AK48" s="808"/>
      <c r="AL48" s="809"/>
      <c r="AM48" s="809"/>
      <c r="AN48" s="809"/>
      <c r="AO48" s="809"/>
      <c r="AP48" s="810"/>
      <c r="AQ48" s="707"/>
      <c r="AR48" s="707"/>
      <c r="AS48" s="707"/>
      <c r="AT48" s="707"/>
      <c r="AU48" s="516"/>
      <c r="AV48" s="519"/>
      <c r="AW48" s="519"/>
      <c r="AX48" s="516"/>
      <c r="AY48" s="519"/>
      <c r="AZ48" s="519"/>
      <c r="BA48" s="522"/>
      <c r="BB48" s="72"/>
      <c r="BC48" s="71"/>
      <c r="BD48" s="49"/>
      <c r="BE48" s="49"/>
      <c r="BF48" s="49"/>
      <c r="BG48" s="49"/>
      <c r="BH48" s="49"/>
      <c r="BI48" s="49"/>
      <c r="BJ48" s="49"/>
      <c r="BK48" s="49"/>
      <c r="BL48" s="49"/>
      <c r="BM48" s="49"/>
      <c r="BN48" s="49"/>
    </row>
    <row r="49" spans="1:66" s="48" customFormat="1" ht="6" customHeight="1">
      <c r="B49" s="694"/>
      <c r="C49" s="695"/>
      <c r="D49" s="695"/>
      <c r="E49" s="695"/>
      <c r="F49" s="695"/>
      <c r="G49" s="70"/>
      <c r="H49" s="703"/>
      <c r="I49" s="703"/>
      <c r="J49" s="703"/>
      <c r="K49" s="703"/>
      <c r="L49" s="703"/>
      <c r="M49" s="703"/>
      <c r="N49" s="703"/>
      <c r="O49" s="706"/>
      <c r="P49" s="707"/>
      <c r="Q49" s="707"/>
      <c r="R49" s="707"/>
      <c r="S49" s="516"/>
      <c r="T49" s="519"/>
      <c r="U49" s="519"/>
      <c r="V49" s="516"/>
      <c r="W49" s="519"/>
      <c r="X49" s="519"/>
      <c r="Y49" s="522"/>
      <c r="Z49" s="575"/>
      <c r="AA49" s="73"/>
      <c r="AB49" s="553"/>
      <c r="AC49" s="554"/>
      <c r="AD49" s="554"/>
      <c r="AE49" s="554"/>
      <c r="AF49" s="815"/>
      <c r="AG49" s="527"/>
      <c r="AH49" s="802"/>
      <c r="AI49" s="554"/>
      <c r="AJ49" s="554"/>
      <c r="AK49" s="808"/>
      <c r="AL49" s="809"/>
      <c r="AM49" s="809"/>
      <c r="AN49" s="809"/>
      <c r="AO49" s="809"/>
      <c r="AP49" s="810"/>
      <c r="AQ49" s="707"/>
      <c r="AR49" s="707"/>
      <c r="AS49" s="707"/>
      <c r="AT49" s="707"/>
      <c r="AU49" s="516"/>
      <c r="AV49" s="519"/>
      <c r="AW49" s="519"/>
      <c r="AX49" s="516"/>
      <c r="AY49" s="519"/>
      <c r="AZ49" s="519"/>
      <c r="BA49" s="522"/>
      <c r="BB49" s="72"/>
      <c r="BC49" s="71"/>
      <c r="BD49" s="49"/>
      <c r="BE49" s="49"/>
      <c r="BF49" s="49"/>
      <c r="BG49" s="49"/>
      <c r="BH49" s="49"/>
      <c r="BI49" s="49"/>
      <c r="BJ49" s="49"/>
      <c r="BK49" s="49"/>
      <c r="BL49" s="49"/>
      <c r="BM49" s="49"/>
      <c r="BN49" s="49"/>
    </row>
    <row r="50" spans="1:66" s="48" customFormat="1" ht="6" customHeight="1">
      <c r="B50" s="694"/>
      <c r="C50" s="695"/>
      <c r="D50" s="695"/>
      <c r="E50" s="695"/>
      <c r="F50" s="695"/>
      <c r="G50" s="70"/>
      <c r="H50" s="703"/>
      <c r="I50" s="703"/>
      <c r="J50" s="703"/>
      <c r="K50" s="703"/>
      <c r="L50" s="703"/>
      <c r="M50" s="703"/>
      <c r="N50" s="703"/>
      <c r="O50" s="706"/>
      <c r="P50" s="707"/>
      <c r="Q50" s="707"/>
      <c r="R50" s="707"/>
      <c r="S50" s="516"/>
      <c r="T50" s="519"/>
      <c r="U50" s="519"/>
      <c r="V50" s="516"/>
      <c r="W50" s="519"/>
      <c r="X50" s="519"/>
      <c r="Y50" s="522"/>
      <c r="Z50" s="575"/>
      <c r="AA50" s="73"/>
      <c r="AB50" s="553"/>
      <c r="AC50" s="554"/>
      <c r="AD50" s="554"/>
      <c r="AE50" s="554"/>
      <c r="AF50" s="815"/>
      <c r="AG50" s="527"/>
      <c r="AH50" s="802"/>
      <c r="AI50" s="554"/>
      <c r="AJ50" s="554"/>
      <c r="AK50" s="808"/>
      <c r="AL50" s="809"/>
      <c r="AM50" s="809"/>
      <c r="AN50" s="809"/>
      <c r="AO50" s="809"/>
      <c r="AP50" s="810"/>
      <c r="AQ50" s="707"/>
      <c r="AR50" s="707"/>
      <c r="AS50" s="707"/>
      <c r="AT50" s="707"/>
      <c r="AU50" s="516"/>
      <c r="AV50" s="519"/>
      <c r="AW50" s="519"/>
      <c r="AX50" s="516"/>
      <c r="AY50" s="519"/>
      <c r="AZ50" s="519"/>
      <c r="BA50" s="522"/>
      <c r="BB50" s="72"/>
      <c r="BC50" s="71"/>
      <c r="BD50" s="49"/>
      <c r="BE50" s="49"/>
      <c r="BF50" s="49"/>
      <c r="BG50" s="49"/>
      <c r="BH50" s="49"/>
      <c r="BI50" s="49"/>
      <c r="BJ50" s="49"/>
      <c r="BK50" s="49"/>
      <c r="BL50" s="49"/>
      <c r="BM50" s="49"/>
      <c r="BN50" s="49"/>
    </row>
    <row r="51" spans="1:66" s="48" customFormat="1" ht="6" customHeight="1">
      <c r="B51" s="694"/>
      <c r="C51" s="695"/>
      <c r="D51" s="695"/>
      <c r="E51" s="695"/>
      <c r="F51" s="695"/>
      <c r="G51" s="70"/>
      <c r="H51" s="703"/>
      <c r="I51" s="703"/>
      <c r="J51" s="703"/>
      <c r="K51" s="703"/>
      <c r="L51" s="703"/>
      <c r="M51" s="703"/>
      <c r="N51" s="703"/>
      <c r="O51" s="706"/>
      <c r="P51" s="707"/>
      <c r="Q51" s="707"/>
      <c r="R51" s="707"/>
      <c r="S51" s="516"/>
      <c r="T51" s="519"/>
      <c r="U51" s="519"/>
      <c r="V51" s="516"/>
      <c r="W51" s="519"/>
      <c r="X51" s="519"/>
      <c r="Y51" s="522"/>
      <c r="Z51" s="575"/>
      <c r="AA51" s="73"/>
      <c r="AB51" s="553"/>
      <c r="AC51" s="554"/>
      <c r="AD51" s="554"/>
      <c r="AE51" s="554"/>
      <c r="AF51" s="815"/>
      <c r="AG51" s="527"/>
      <c r="AH51" s="802"/>
      <c r="AI51" s="554"/>
      <c r="AJ51" s="554"/>
      <c r="AK51" s="808"/>
      <c r="AL51" s="809"/>
      <c r="AM51" s="809"/>
      <c r="AN51" s="809"/>
      <c r="AO51" s="809"/>
      <c r="AP51" s="810"/>
      <c r="AQ51" s="707"/>
      <c r="AR51" s="707"/>
      <c r="AS51" s="707"/>
      <c r="AT51" s="707"/>
      <c r="AU51" s="516"/>
      <c r="AV51" s="519"/>
      <c r="AW51" s="519"/>
      <c r="AX51" s="516"/>
      <c r="AY51" s="519"/>
      <c r="AZ51" s="519"/>
      <c r="BA51" s="522"/>
      <c r="BB51" s="72"/>
      <c r="BC51" s="71"/>
      <c r="BD51" s="49"/>
      <c r="BE51" s="49"/>
      <c r="BF51" s="49"/>
      <c r="BG51" s="49"/>
      <c r="BH51" s="49"/>
      <c r="BI51" s="49"/>
      <c r="BJ51" s="49"/>
      <c r="BK51" s="49"/>
      <c r="BL51" s="49"/>
      <c r="BM51" s="49"/>
      <c r="BN51" s="49"/>
    </row>
    <row r="52" spans="1:66" s="48" customFormat="1" ht="6" customHeight="1">
      <c r="B52" s="694"/>
      <c r="C52" s="695"/>
      <c r="D52" s="695"/>
      <c r="E52" s="695"/>
      <c r="F52" s="695"/>
      <c r="G52" s="70"/>
      <c r="H52" s="703"/>
      <c r="I52" s="703"/>
      <c r="J52" s="703"/>
      <c r="K52" s="703"/>
      <c r="L52" s="703"/>
      <c r="M52" s="703"/>
      <c r="N52" s="703"/>
      <c r="O52" s="706"/>
      <c r="P52" s="707"/>
      <c r="Q52" s="707"/>
      <c r="R52" s="707"/>
      <c r="S52" s="516"/>
      <c r="T52" s="519"/>
      <c r="U52" s="519"/>
      <c r="V52" s="516"/>
      <c r="W52" s="519"/>
      <c r="X52" s="519"/>
      <c r="Y52" s="522"/>
      <c r="Z52" s="575"/>
      <c r="AA52" s="73"/>
      <c r="AB52" s="553"/>
      <c r="AC52" s="554"/>
      <c r="AD52" s="554"/>
      <c r="AE52" s="554"/>
      <c r="AF52" s="815"/>
      <c r="AG52" s="527"/>
      <c r="AH52" s="802"/>
      <c r="AI52" s="554"/>
      <c r="AJ52" s="554"/>
      <c r="AK52" s="808"/>
      <c r="AL52" s="809"/>
      <c r="AM52" s="809"/>
      <c r="AN52" s="809"/>
      <c r="AO52" s="809"/>
      <c r="AP52" s="810"/>
      <c r="AQ52" s="707"/>
      <c r="AR52" s="707"/>
      <c r="AS52" s="707"/>
      <c r="AT52" s="707"/>
      <c r="AU52" s="516"/>
      <c r="AV52" s="519"/>
      <c r="AW52" s="519"/>
      <c r="AX52" s="516"/>
      <c r="AY52" s="519"/>
      <c r="AZ52" s="519"/>
      <c r="BA52" s="522"/>
      <c r="BB52" s="72"/>
      <c r="BC52" s="71"/>
      <c r="BD52" s="49"/>
      <c r="BE52" s="49"/>
      <c r="BF52" s="49"/>
      <c r="BG52" s="49"/>
      <c r="BH52" s="49"/>
      <c r="BI52" s="49"/>
      <c r="BJ52" s="49"/>
      <c r="BK52" s="49"/>
      <c r="BL52" s="49"/>
      <c r="BM52" s="49"/>
      <c r="BN52" s="49"/>
    </row>
    <row r="53" spans="1:66" s="48" customFormat="1" ht="6" customHeight="1">
      <c r="B53" s="694"/>
      <c r="C53" s="695"/>
      <c r="D53" s="695"/>
      <c r="E53" s="695"/>
      <c r="F53" s="695"/>
      <c r="G53" s="70"/>
      <c r="H53" s="703"/>
      <c r="I53" s="703"/>
      <c r="J53" s="703"/>
      <c r="K53" s="703"/>
      <c r="L53" s="703"/>
      <c r="M53" s="703"/>
      <c r="N53" s="703"/>
      <c r="O53" s="706"/>
      <c r="P53" s="707"/>
      <c r="Q53" s="707"/>
      <c r="R53" s="707"/>
      <c r="S53" s="516"/>
      <c r="T53" s="519"/>
      <c r="U53" s="519"/>
      <c r="V53" s="516"/>
      <c r="W53" s="519"/>
      <c r="X53" s="519"/>
      <c r="Y53" s="522"/>
      <c r="Z53" s="575"/>
      <c r="AA53" s="73"/>
      <c r="AB53" s="553"/>
      <c r="AC53" s="554"/>
      <c r="AD53" s="554"/>
      <c r="AE53" s="554"/>
      <c r="AF53" s="815"/>
      <c r="AG53" s="527"/>
      <c r="AH53" s="802"/>
      <c r="AI53" s="554"/>
      <c r="AJ53" s="554"/>
      <c r="AK53" s="808"/>
      <c r="AL53" s="809"/>
      <c r="AM53" s="809"/>
      <c r="AN53" s="809"/>
      <c r="AO53" s="809"/>
      <c r="AP53" s="810"/>
      <c r="AQ53" s="707"/>
      <c r="AR53" s="707"/>
      <c r="AS53" s="707"/>
      <c r="AT53" s="707"/>
      <c r="AU53" s="516"/>
      <c r="AV53" s="519"/>
      <c r="AW53" s="519"/>
      <c r="AX53" s="516"/>
      <c r="AY53" s="519"/>
      <c r="AZ53" s="519"/>
      <c r="BA53" s="522"/>
      <c r="BB53" s="72"/>
      <c r="BC53" s="71"/>
      <c r="BD53" s="49"/>
      <c r="BE53" s="49"/>
      <c r="BF53" s="49"/>
      <c r="BG53" s="49"/>
      <c r="BH53" s="49"/>
      <c r="BI53" s="49"/>
      <c r="BJ53" s="49"/>
      <c r="BK53" s="49"/>
      <c r="BL53" s="49"/>
      <c r="BM53" s="49"/>
      <c r="BN53" s="49"/>
    </row>
    <row r="54" spans="1:66" s="48" customFormat="1" ht="6" customHeight="1">
      <c r="B54" s="694"/>
      <c r="C54" s="695"/>
      <c r="D54" s="695"/>
      <c r="E54" s="695"/>
      <c r="F54" s="695"/>
      <c r="G54" s="70"/>
      <c r="H54" s="703"/>
      <c r="I54" s="703"/>
      <c r="J54" s="703"/>
      <c r="K54" s="703"/>
      <c r="L54" s="703"/>
      <c r="M54" s="703"/>
      <c r="N54" s="703"/>
      <c r="O54" s="706"/>
      <c r="P54" s="707"/>
      <c r="Q54" s="707"/>
      <c r="R54" s="707"/>
      <c r="S54" s="516"/>
      <c r="T54" s="519"/>
      <c r="U54" s="519"/>
      <c r="V54" s="516"/>
      <c r="W54" s="519"/>
      <c r="X54" s="519"/>
      <c r="Y54" s="522"/>
      <c r="Z54" s="575"/>
      <c r="AA54" s="68"/>
      <c r="AB54" s="553"/>
      <c r="AC54" s="554"/>
      <c r="AD54" s="554"/>
      <c r="AE54" s="554"/>
      <c r="AF54" s="815"/>
      <c r="AG54" s="527"/>
      <c r="AH54" s="802"/>
      <c r="AI54" s="554"/>
      <c r="AJ54" s="554"/>
      <c r="AK54" s="808"/>
      <c r="AL54" s="809"/>
      <c r="AM54" s="809"/>
      <c r="AN54" s="809"/>
      <c r="AO54" s="809"/>
      <c r="AP54" s="810"/>
      <c r="AQ54" s="707"/>
      <c r="AR54" s="707"/>
      <c r="AS54" s="707"/>
      <c r="AT54" s="707"/>
      <c r="AU54" s="516"/>
      <c r="AV54" s="519"/>
      <c r="AW54" s="519"/>
      <c r="AX54" s="516"/>
      <c r="AY54" s="519"/>
      <c r="AZ54" s="519"/>
      <c r="BA54" s="522"/>
      <c r="BB54" s="66"/>
      <c r="BC54" s="50"/>
      <c r="BD54" s="49"/>
      <c r="BE54" s="49"/>
      <c r="BF54" s="49"/>
      <c r="BG54" s="49"/>
      <c r="BH54" s="49"/>
      <c r="BI54" s="49"/>
      <c r="BJ54" s="49"/>
      <c r="BK54" s="49"/>
      <c r="BL54" s="49"/>
      <c r="BM54" s="49"/>
      <c r="BN54" s="49"/>
    </row>
    <row r="55" spans="1:66" s="48" customFormat="1" ht="6" customHeight="1">
      <c r="B55" s="694"/>
      <c r="C55" s="695"/>
      <c r="D55" s="695"/>
      <c r="E55" s="695"/>
      <c r="F55" s="695"/>
      <c r="G55" s="70"/>
      <c r="H55" s="703"/>
      <c r="I55" s="703"/>
      <c r="J55" s="703"/>
      <c r="K55" s="703"/>
      <c r="L55" s="703"/>
      <c r="M55" s="703"/>
      <c r="N55" s="703"/>
      <c r="O55" s="708"/>
      <c r="P55" s="709"/>
      <c r="Q55" s="709"/>
      <c r="R55" s="709"/>
      <c r="S55" s="517"/>
      <c r="T55" s="520"/>
      <c r="U55" s="520"/>
      <c r="V55" s="517"/>
      <c r="W55" s="520"/>
      <c r="X55" s="520"/>
      <c r="Y55" s="523"/>
      <c r="Z55" s="575"/>
      <c r="AA55" s="68"/>
      <c r="AB55" s="553"/>
      <c r="AC55" s="554"/>
      <c r="AD55" s="554"/>
      <c r="AE55" s="554"/>
      <c r="AF55" s="815"/>
      <c r="AG55" s="528"/>
      <c r="AH55" s="803"/>
      <c r="AI55" s="804"/>
      <c r="AJ55" s="804"/>
      <c r="AK55" s="811"/>
      <c r="AL55" s="812"/>
      <c r="AM55" s="812"/>
      <c r="AN55" s="812"/>
      <c r="AO55" s="812"/>
      <c r="AP55" s="813"/>
      <c r="AQ55" s="709"/>
      <c r="AR55" s="709"/>
      <c r="AS55" s="709"/>
      <c r="AT55" s="709"/>
      <c r="AU55" s="517"/>
      <c r="AV55" s="520"/>
      <c r="AW55" s="520"/>
      <c r="AX55" s="517"/>
      <c r="AY55" s="520"/>
      <c r="AZ55" s="520"/>
      <c r="BA55" s="523"/>
      <c r="BB55" s="66"/>
      <c r="BC55" s="50"/>
      <c r="BD55" s="49"/>
      <c r="BE55" s="49"/>
      <c r="BF55" s="49"/>
      <c r="BG55" s="49"/>
      <c r="BH55" s="49"/>
      <c r="BI55" s="49"/>
      <c r="BJ55" s="49"/>
      <c r="BK55" s="49"/>
      <c r="BL55" s="49"/>
      <c r="BM55" s="49"/>
      <c r="BN55" s="49"/>
    </row>
    <row r="56" spans="1:66" s="48" customFormat="1" ht="6" customHeight="1" thickBot="1">
      <c r="B56" s="65"/>
      <c r="C56" s="64"/>
      <c r="D56" s="64"/>
      <c r="E56" s="64"/>
      <c r="F56" s="64"/>
      <c r="G56" s="63"/>
      <c r="H56" s="62"/>
      <c r="I56" s="55"/>
      <c r="J56" s="55"/>
      <c r="K56" s="55"/>
      <c r="L56" s="55"/>
      <c r="M56" s="55"/>
      <c r="N56" s="55"/>
      <c r="O56" s="53"/>
      <c r="P56" s="53"/>
      <c r="Q56" s="53"/>
      <c r="R56" s="53"/>
      <c r="S56" s="61"/>
      <c r="T56" s="53"/>
      <c r="U56" s="53"/>
      <c r="V56" s="61"/>
      <c r="W56" s="53"/>
      <c r="X56" s="53"/>
      <c r="Y56" s="60"/>
      <c r="Z56" s="59"/>
      <c r="AA56" s="58"/>
      <c r="AB56" s="56"/>
      <c r="AC56" s="56"/>
      <c r="AD56" s="57"/>
      <c r="AE56" s="57"/>
      <c r="AF56" s="57"/>
      <c r="AG56" s="56"/>
      <c r="AH56" s="56" t="s">
        <v>37</v>
      </c>
      <c r="AI56" s="56"/>
      <c r="AJ56" s="56"/>
      <c r="AK56" s="56"/>
      <c r="AL56" s="55"/>
      <c r="AM56" s="55"/>
      <c r="AN56" s="55"/>
      <c r="AO56" s="55"/>
      <c r="AP56" s="55"/>
      <c r="AQ56" s="53"/>
      <c r="AR56" s="53"/>
      <c r="AS56" s="53"/>
      <c r="AT56" s="53"/>
      <c r="AU56" s="54"/>
      <c r="AV56" s="53"/>
      <c r="AW56" s="53"/>
      <c r="AX56" s="54"/>
      <c r="AY56" s="53"/>
      <c r="AZ56" s="53"/>
      <c r="BA56" s="52"/>
      <c r="BB56" s="51"/>
      <c r="BC56" s="50"/>
      <c r="BD56" s="49"/>
      <c r="BE56" s="49"/>
      <c r="BF56" s="49"/>
      <c r="BG56" s="49"/>
      <c r="BH56" s="49"/>
      <c r="BI56" s="49"/>
      <c r="BJ56" s="49"/>
      <c r="BK56" s="49"/>
      <c r="BL56" s="49"/>
      <c r="BM56" s="49"/>
      <c r="BN56" s="49"/>
    </row>
    <row r="57" spans="1:66" ht="20.100000000000001" customHeight="1" thickBot="1">
      <c r="A57" s="2"/>
      <c r="B57" s="15"/>
      <c r="C57" s="14"/>
      <c r="D57" s="14"/>
      <c r="E57" s="14"/>
      <c r="F57" s="14"/>
      <c r="G57" s="11"/>
      <c r="H57" s="11"/>
      <c r="I57" s="11"/>
      <c r="J57" s="11"/>
      <c r="K57" s="11"/>
      <c r="L57" s="11"/>
      <c r="M57" s="11"/>
      <c r="N57" s="11"/>
      <c r="O57" s="13"/>
      <c r="P57" s="11"/>
      <c r="Q57" s="11"/>
      <c r="R57" s="11"/>
      <c r="S57" s="11"/>
      <c r="T57" s="11"/>
      <c r="U57" s="11"/>
      <c r="V57" s="11"/>
      <c r="W57" s="11"/>
      <c r="X57" s="11"/>
      <c r="Y57" s="11"/>
      <c r="Z57" s="11"/>
      <c r="AA57" s="12"/>
      <c r="AB57" s="12"/>
      <c r="AC57" s="12"/>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1"/>
      <c r="BB57" s="11"/>
      <c r="BC57" s="10"/>
      <c r="BD57" s="7"/>
      <c r="BE57" s="7"/>
      <c r="BF57" s="7"/>
      <c r="BG57" s="7"/>
      <c r="BH57" s="7"/>
      <c r="BI57" s="7"/>
      <c r="BJ57" s="7"/>
      <c r="BK57" s="7"/>
      <c r="BL57" s="7"/>
      <c r="BM57" s="7"/>
      <c r="BN57" s="7"/>
    </row>
    <row r="58" spans="1:66" ht="20.100000000000001" customHeight="1" thickTop="1">
      <c r="A58" s="2"/>
      <c r="AD58" s="555" t="s">
        <v>125</v>
      </c>
      <c r="AE58" s="556"/>
      <c r="AF58" s="556"/>
      <c r="AG58" s="556"/>
      <c r="AH58" s="556"/>
      <c r="AI58" s="556"/>
      <c r="AJ58" s="556"/>
      <c r="AK58" s="556"/>
      <c r="AL58" s="556"/>
      <c r="AM58" s="556"/>
      <c r="AN58" s="561" t="str">
        <f>IF(AW101&lt;&gt;0,"　  年　   　月",IF('②異動情報・学校情報・未振込情報（学校入力用）'!AA17="はい",'②異動情報・学校情報・未振込情報（学校入力用）'!AP21,'②異動情報・学校情報・未振込情報（学校入力用）'!AP19))</f>
        <v>　  年　   　月</v>
      </c>
      <c r="AO58" s="561"/>
      <c r="AP58" s="561"/>
      <c r="AQ58" s="561"/>
      <c r="AR58" s="561"/>
      <c r="AS58" s="561"/>
      <c r="AT58" s="561"/>
      <c r="AU58" s="561"/>
      <c r="AV58" s="561"/>
      <c r="AW58" s="561"/>
      <c r="AX58" s="561"/>
      <c r="AY58" s="547" t="s">
        <v>36</v>
      </c>
      <c r="AZ58" s="547"/>
      <c r="BA58" s="547"/>
      <c r="BB58" s="548"/>
      <c r="BC58" s="10"/>
      <c r="BD58" s="7"/>
      <c r="BE58" s="7"/>
      <c r="BF58" s="7"/>
      <c r="BG58" s="7"/>
      <c r="BH58" s="7"/>
      <c r="BI58" s="7"/>
      <c r="BJ58" s="7"/>
      <c r="BK58" s="7"/>
      <c r="BL58" s="7"/>
      <c r="BM58" s="7"/>
      <c r="BN58" s="7"/>
    </row>
    <row r="59" spans="1:66" ht="20.100000000000001" customHeight="1">
      <c r="A59" s="2"/>
      <c r="AD59" s="557"/>
      <c r="AE59" s="558"/>
      <c r="AF59" s="558"/>
      <c r="AG59" s="558"/>
      <c r="AH59" s="558"/>
      <c r="AI59" s="558"/>
      <c r="AJ59" s="558"/>
      <c r="AK59" s="558"/>
      <c r="AL59" s="558"/>
      <c r="AM59" s="558"/>
      <c r="AN59" s="562"/>
      <c r="AO59" s="562"/>
      <c r="AP59" s="562"/>
      <c r="AQ59" s="562"/>
      <c r="AR59" s="562"/>
      <c r="AS59" s="562"/>
      <c r="AT59" s="562"/>
      <c r="AU59" s="562"/>
      <c r="AV59" s="562"/>
      <c r="AW59" s="562"/>
      <c r="AX59" s="562"/>
      <c r="AY59" s="549"/>
      <c r="AZ59" s="549"/>
      <c r="BA59" s="549"/>
      <c r="BB59" s="550"/>
      <c r="BC59" s="10"/>
      <c r="BD59" s="7"/>
      <c r="BE59" s="7"/>
      <c r="BF59" s="7"/>
      <c r="BG59" s="7"/>
      <c r="BH59" s="7"/>
      <c r="BI59" s="7"/>
      <c r="BJ59" s="7"/>
      <c r="BK59" s="7"/>
      <c r="BL59" s="7"/>
      <c r="BM59" s="7"/>
      <c r="BN59" s="7"/>
    </row>
    <row r="60" spans="1:66" ht="20.100000000000001" customHeight="1" thickBot="1">
      <c r="A60" s="2"/>
      <c r="AD60" s="559"/>
      <c r="AE60" s="560"/>
      <c r="AF60" s="560"/>
      <c r="AG60" s="560"/>
      <c r="AH60" s="560"/>
      <c r="AI60" s="560"/>
      <c r="AJ60" s="560"/>
      <c r="AK60" s="560"/>
      <c r="AL60" s="560"/>
      <c r="AM60" s="560"/>
      <c r="AN60" s="563"/>
      <c r="AO60" s="563"/>
      <c r="AP60" s="563"/>
      <c r="AQ60" s="563"/>
      <c r="AR60" s="563"/>
      <c r="AS60" s="563"/>
      <c r="AT60" s="563"/>
      <c r="AU60" s="563"/>
      <c r="AV60" s="563"/>
      <c r="AW60" s="563"/>
      <c r="AX60" s="563"/>
      <c r="AY60" s="551"/>
      <c r="AZ60" s="551"/>
      <c r="BA60" s="551"/>
      <c r="BB60" s="552"/>
      <c r="BC60" s="10"/>
      <c r="BD60" s="7"/>
      <c r="BE60" s="7"/>
      <c r="BF60" s="7"/>
    </row>
    <row r="61" spans="1:66" ht="19.5" customHeight="1" thickTop="1">
      <c r="A61" s="2"/>
      <c r="B61" s="15"/>
      <c r="C61" s="14"/>
      <c r="D61" s="14"/>
      <c r="E61" s="14"/>
      <c r="F61" s="14"/>
      <c r="G61" s="11"/>
      <c r="H61" s="11"/>
      <c r="I61" s="11"/>
      <c r="J61" s="11"/>
      <c r="K61" s="11"/>
      <c r="L61" s="11"/>
      <c r="M61" s="11"/>
      <c r="N61" s="11"/>
      <c r="O61" s="13"/>
      <c r="P61" s="11"/>
      <c r="Q61" s="11"/>
      <c r="R61" s="11"/>
      <c r="S61" s="11"/>
      <c r="T61" s="11"/>
      <c r="U61" s="11"/>
      <c r="V61" s="11"/>
      <c r="W61" s="11"/>
      <c r="X61" s="11"/>
      <c r="Y61" s="11"/>
      <c r="Z61" s="11"/>
      <c r="AA61" s="12"/>
      <c r="AB61" s="12"/>
      <c r="AC61" s="12"/>
      <c r="AD61" s="11"/>
      <c r="AE61" s="11"/>
      <c r="AF61" s="11"/>
      <c r="AG61" s="11"/>
      <c r="AH61" s="11"/>
      <c r="AI61" s="11"/>
      <c r="AJ61" s="11"/>
      <c r="AK61" s="11"/>
      <c r="AL61" s="11"/>
      <c r="AM61" s="11"/>
      <c r="AN61" s="11"/>
      <c r="AO61" s="11"/>
      <c r="AP61" s="11"/>
      <c r="AQ61" s="11"/>
      <c r="AR61" s="11"/>
      <c r="AS61" s="11"/>
      <c r="AT61" s="11"/>
      <c r="AU61" s="11"/>
      <c r="AV61" s="11"/>
      <c r="AW61" s="11"/>
      <c r="BB61" s="10"/>
      <c r="BC61" s="10"/>
      <c r="BD61" s="7"/>
      <c r="BE61" s="7"/>
      <c r="BF61" s="7"/>
    </row>
    <row r="62" spans="1:66" ht="19.5" customHeight="1">
      <c r="A62" s="2"/>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9"/>
      <c r="BC62" s="10"/>
      <c r="BD62" s="7"/>
      <c r="BE62" s="7"/>
      <c r="BF62" s="7"/>
    </row>
    <row r="63" spans="1:66" ht="15" customHeight="1">
      <c r="A63" s="2"/>
      <c r="B63" s="524" t="s">
        <v>35</v>
      </c>
      <c r="C63" s="524"/>
      <c r="D63" s="524"/>
      <c r="E63" s="524"/>
      <c r="F63" s="524"/>
      <c r="G63" s="524"/>
      <c r="H63" s="524"/>
      <c r="I63" s="524"/>
      <c r="J63" s="524"/>
      <c r="K63" s="524"/>
      <c r="L63" s="524"/>
      <c r="M63" s="524"/>
      <c r="N63" s="524"/>
      <c r="O63" s="524"/>
      <c r="P63" s="524"/>
      <c r="Q63" s="524"/>
      <c r="R63" s="524"/>
      <c r="S63" s="524"/>
      <c r="T63" s="524"/>
      <c r="U63" s="524"/>
      <c r="V63" s="524"/>
      <c r="W63" s="524"/>
      <c r="X63" s="524"/>
      <c r="Y63" s="524"/>
      <c r="Z63" s="524"/>
      <c r="AA63" s="26"/>
      <c r="AB63" s="524" t="s">
        <v>34</v>
      </c>
      <c r="AC63" s="524"/>
      <c r="AD63" s="524"/>
      <c r="AE63" s="524"/>
      <c r="AF63" s="524"/>
      <c r="AG63" s="524"/>
      <c r="AH63" s="524"/>
      <c r="AI63" s="26"/>
      <c r="AJ63" s="26"/>
      <c r="AK63" s="26"/>
      <c r="AL63" s="26"/>
      <c r="AM63" s="43"/>
      <c r="AN63" s="43"/>
      <c r="AO63" s="43"/>
      <c r="AP63" s="43"/>
      <c r="AQ63" s="43"/>
      <c r="AR63" s="43"/>
      <c r="AS63" s="43"/>
      <c r="AT63" s="43"/>
      <c r="AU63" s="43"/>
      <c r="AV63" s="43"/>
      <c r="AW63" s="43"/>
      <c r="AX63" s="43"/>
      <c r="AY63" s="43"/>
      <c r="AZ63" s="43"/>
      <c r="BA63" s="43"/>
      <c r="BB63" s="43"/>
      <c r="BC63" s="43"/>
      <c r="BD63" s="26"/>
      <c r="BE63" s="7"/>
      <c r="BF63" s="767" t="s">
        <v>150</v>
      </c>
      <c r="BG63" s="767"/>
      <c r="BH63" s="767"/>
      <c r="BI63" s="767"/>
      <c r="BJ63" s="767"/>
      <c r="BK63" s="767"/>
      <c r="BL63" s="767"/>
      <c r="BM63" s="767"/>
    </row>
    <row r="64" spans="1:66" ht="15" customHeight="1" thickBot="1">
      <c r="A64" s="2"/>
      <c r="B64" s="524"/>
      <c r="C64" s="524"/>
      <c r="D64" s="524"/>
      <c r="E64" s="524"/>
      <c r="F64" s="524"/>
      <c r="G64" s="524"/>
      <c r="H64" s="524"/>
      <c r="I64" s="524"/>
      <c r="J64" s="524"/>
      <c r="K64" s="524"/>
      <c r="L64" s="524"/>
      <c r="M64" s="524"/>
      <c r="N64" s="524"/>
      <c r="O64" s="524"/>
      <c r="P64" s="524"/>
      <c r="Q64" s="524"/>
      <c r="R64" s="524"/>
      <c r="S64" s="524"/>
      <c r="T64" s="524"/>
      <c r="U64" s="524"/>
      <c r="V64" s="524"/>
      <c r="W64" s="524"/>
      <c r="X64" s="524"/>
      <c r="Y64" s="524"/>
      <c r="Z64" s="524"/>
      <c r="AA64" s="26"/>
      <c r="AB64" s="524"/>
      <c r="AC64" s="524"/>
      <c r="AD64" s="524"/>
      <c r="AE64" s="524"/>
      <c r="AF64" s="524"/>
      <c r="AG64" s="524"/>
      <c r="AH64" s="524"/>
      <c r="AI64" s="26"/>
      <c r="AJ64" s="26"/>
      <c r="AK64" s="26"/>
      <c r="AL64" s="26"/>
      <c r="AM64" s="43"/>
      <c r="AN64" s="43"/>
      <c r="AO64" s="43"/>
      <c r="AP64" s="43"/>
      <c r="AQ64" s="43"/>
      <c r="AR64" s="43"/>
      <c r="AS64" s="43"/>
      <c r="AT64" s="43"/>
      <c r="AU64" s="43"/>
      <c r="AV64" s="43"/>
      <c r="AW64" s="43"/>
      <c r="AX64" s="43"/>
      <c r="AY64" s="43"/>
      <c r="AZ64" s="43"/>
      <c r="BA64" s="43"/>
      <c r="BB64" s="43"/>
      <c r="BC64" s="43"/>
      <c r="BD64" s="26"/>
      <c r="BE64" s="7"/>
      <c r="BF64" s="767"/>
      <c r="BG64" s="767"/>
      <c r="BH64" s="767"/>
      <c r="BI64" s="767"/>
      <c r="BJ64" s="767"/>
      <c r="BK64" s="767"/>
      <c r="BL64" s="767"/>
      <c r="BM64" s="767"/>
      <c r="BN64" s="7"/>
    </row>
    <row r="65" spans="1:66" ht="15" customHeight="1" thickTop="1">
      <c r="A65" s="2"/>
      <c r="B65" s="529" t="str">
        <f>IF(OR(AW101&lt;&gt;0,'②異動情報・学校情報・未振込情報（学校入力用）'!U36=""),"",'②異動情報・学校情報・未振込情報（学校入力用）'!U36)</f>
        <v/>
      </c>
      <c r="C65" s="530"/>
      <c r="D65" s="530"/>
      <c r="E65" s="530"/>
      <c r="F65" s="530"/>
      <c r="G65" s="530"/>
      <c r="H65" s="530"/>
      <c r="I65" s="530"/>
      <c r="J65" s="530"/>
      <c r="K65" s="530"/>
      <c r="L65" s="530"/>
      <c r="M65" s="530"/>
      <c r="N65" s="530"/>
      <c r="O65" s="530"/>
      <c r="P65" s="530"/>
      <c r="Q65" s="530"/>
      <c r="R65" s="530"/>
      <c r="S65" s="530"/>
      <c r="T65" s="530"/>
      <c r="U65" s="530"/>
      <c r="V65" s="530"/>
      <c r="W65" s="530"/>
      <c r="X65" s="530"/>
      <c r="Y65" s="530"/>
      <c r="Z65" s="531"/>
      <c r="AA65" s="47"/>
      <c r="AB65" s="538" t="str">
        <f>IF(AW101&lt;&gt;0,"",IF(AN58="","",CLEAN("①スカラACで"&amp;AN58&amp;"始期「退学」処理　②この異動願を学校の定めた方法で保管してください。")))</f>
        <v/>
      </c>
      <c r="AC65" s="539"/>
      <c r="AD65" s="539"/>
      <c r="AE65" s="539"/>
      <c r="AF65" s="539"/>
      <c r="AG65" s="539"/>
      <c r="AH65" s="539"/>
      <c r="AI65" s="539"/>
      <c r="AJ65" s="539"/>
      <c r="AK65" s="539"/>
      <c r="AL65" s="539"/>
      <c r="AM65" s="539"/>
      <c r="AN65" s="539"/>
      <c r="AO65" s="539"/>
      <c r="AP65" s="539"/>
      <c r="AQ65" s="539"/>
      <c r="AR65" s="539"/>
      <c r="AS65" s="539"/>
      <c r="AT65" s="539"/>
      <c r="AU65" s="539"/>
      <c r="AV65" s="539"/>
      <c r="AW65" s="539"/>
      <c r="AX65" s="539"/>
      <c r="AY65" s="539"/>
      <c r="AZ65" s="539"/>
      <c r="BA65" s="539"/>
      <c r="BB65" s="540"/>
      <c r="BC65" s="46"/>
      <c r="BD65" s="3"/>
      <c r="BF65" s="768" t="s">
        <v>151</v>
      </c>
      <c r="BG65" s="769" t="s">
        <v>153</v>
      </c>
      <c r="BH65" s="770" t="s">
        <v>154</v>
      </c>
      <c r="BI65" s="204"/>
      <c r="BJ65" s="204"/>
      <c r="BK65" s="204"/>
      <c r="BL65" s="204"/>
      <c r="BM65" s="204"/>
      <c r="BN65" s="7"/>
    </row>
    <row r="66" spans="1:66" ht="15" customHeight="1" thickBot="1">
      <c r="A66" s="2"/>
      <c r="B66" s="532"/>
      <c r="C66" s="533"/>
      <c r="D66" s="533"/>
      <c r="E66" s="533"/>
      <c r="F66" s="533"/>
      <c r="G66" s="533"/>
      <c r="H66" s="533"/>
      <c r="I66" s="533"/>
      <c r="J66" s="533"/>
      <c r="K66" s="533"/>
      <c r="L66" s="533"/>
      <c r="M66" s="533"/>
      <c r="N66" s="533"/>
      <c r="O66" s="533"/>
      <c r="P66" s="533"/>
      <c r="Q66" s="533"/>
      <c r="R66" s="533"/>
      <c r="S66" s="533"/>
      <c r="T66" s="533"/>
      <c r="U66" s="533"/>
      <c r="V66" s="533"/>
      <c r="W66" s="533"/>
      <c r="X66" s="533"/>
      <c r="Y66" s="533"/>
      <c r="Z66" s="534"/>
      <c r="AA66" s="47"/>
      <c r="AB66" s="541"/>
      <c r="AC66" s="542"/>
      <c r="AD66" s="542"/>
      <c r="AE66" s="542"/>
      <c r="AF66" s="542"/>
      <c r="AG66" s="542"/>
      <c r="AH66" s="542"/>
      <c r="AI66" s="542"/>
      <c r="AJ66" s="542"/>
      <c r="AK66" s="542"/>
      <c r="AL66" s="542"/>
      <c r="AM66" s="542"/>
      <c r="AN66" s="542"/>
      <c r="AO66" s="542"/>
      <c r="AP66" s="542"/>
      <c r="AQ66" s="542"/>
      <c r="AR66" s="542"/>
      <c r="AS66" s="542"/>
      <c r="AT66" s="542"/>
      <c r="AU66" s="542"/>
      <c r="AV66" s="542"/>
      <c r="AW66" s="542"/>
      <c r="AX66" s="542"/>
      <c r="AY66" s="542"/>
      <c r="AZ66" s="542"/>
      <c r="BA66" s="542"/>
      <c r="BB66" s="543"/>
      <c r="BC66" s="46"/>
      <c r="BD66" s="3"/>
      <c r="BF66" s="768"/>
      <c r="BG66" s="769"/>
      <c r="BH66" s="771"/>
      <c r="BI66" s="204"/>
      <c r="BJ66" s="204"/>
      <c r="BK66" s="204"/>
      <c r="BL66" s="204"/>
      <c r="BM66" s="204"/>
      <c r="BN66" s="7"/>
    </row>
    <row r="67" spans="1:66" ht="15" customHeight="1">
      <c r="A67" s="2"/>
      <c r="B67" s="532"/>
      <c r="C67" s="533"/>
      <c r="D67" s="533"/>
      <c r="E67" s="533"/>
      <c r="F67" s="533"/>
      <c r="G67" s="533"/>
      <c r="H67" s="533"/>
      <c r="I67" s="533"/>
      <c r="J67" s="533"/>
      <c r="K67" s="533"/>
      <c r="L67" s="533"/>
      <c r="M67" s="533"/>
      <c r="N67" s="533"/>
      <c r="O67" s="533"/>
      <c r="P67" s="533"/>
      <c r="Q67" s="533"/>
      <c r="R67" s="533"/>
      <c r="S67" s="533"/>
      <c r="T67" s="533"/>
      <c r="U67" s="533"/>
      <c r="V67" s="533"/>
      <c r="W67" s="533"/>
      <c r="X67" s="533"/>
      <c r="Y67" s="533"/>
      <c r="Z67" s="534"/>
      <c r="AA67" s="47"/>
      <c r="AB67" s="541"/>
      <c r="AC67" s="542"/>
      <c r="AD67" s="542"/>
      <c r="AE67" s="542"/>
      <c r="AF67" s="542"/>
      <c r="AG67" s="542"/>
      <c r="AH67" s="542"/>
      <c r="AI67" s="542"/>
      <c r="AJ67" s="542"/>
      <c r="AK67" s="542"/>
      <c r="AL67" s="542"/>
      <c r="AM67" s="542"/>
      <c r="AN67" s="542"/>
      <c r="AO67" s="542"/>
      <c r="AP67" s="542"/>
      <c r="AQ67" s="542"/>
      <c r="AR67" s="542"/>
      <c r="AS67" s="542"/>
      <c r="AT67" s="542"/>
      <c r="AU67" s="542"/>
      <c r="AV67" s="542"/>
      <c r="AW67" s="542"/>
      <c r="AX67" s="542"/>
      <c r="AY67" s="542"/>
      <c r="AZ67" s="542"/>
      <c r="BA67" s="542"/>
      <c r="BB67" s="543"/>
      <c r="BC67" s="46"/>
      <c r="BD67" s="3"/>
      <c r="BE67" s="7"/>
      <c r="BF67" s="768" t="s">
        <v>152</v>
      </c>
      <c r="BG67" s="769" t="s">
        <v>153</v>
      </c>
      <c r="BH67" s="770" t="s">
        <v>154</v>
      </c>
      <c r="BI67" s="204"/>
      <c r="BJ67" s="204"/>
      <c r="BK67" s="204"/>
      <c r="BL67" s="204"/>
      <c r="BM67" s="204"/>
      <c r="BN67" s="7"/>
    </row>
    <row r="68" spans="1:66" ht="15" customHeight="1" thickBot="1">
      <c r="A68" s="2"/>
      <c r="B68" s="535"/>
      <c r="C68" s="536"/>
      <c r="D68" s="536"/>
      <c r="E68" s="536"/>
      <c r="F68" s="536"/>
      <c r="G68" s="536"/>
      <c r="H68" s="536"/>
      <c r="I68" s="536"/>
      <c r="J68" s="536"/>
      <c r="K68" s="536"/>
      <c r="L68" s="536"/>
      <c r="M68" s="536"/>
      <c r="N68" s="536"/>
      <c r="O68" s="536"/>
      <c r="P68" s="536"/>
      <c r="Q68" s="536"/>
      <c r="R68" s="536"/>
      <c r="S68" s="536"/>
      <c r="T68" s="536"/>
      <c r="U68" s="536"/>
      <c r="V68" s="536"/>
      <c r="W68" s="536"/>
      <c r="X68" s="536"/>
      <c r="Y68" s="536"/>
      <c r="Z68" s="537"/>
      <c r="AA68" s="47"/>
      <c r="AB68" s="544"/>
      <c r="AC68" s="545"/>
      <c r="AD68" s="545"/>
      <c r="AE68" s="545"/>
      <c r="AF68" s="545"/>
      <c r="AG68" s="545"/>
      <c r="AH68" s="545"/>
      <c r="AI68" s="545"/>
      <c r="AJ68" s="545"/>
      <c r="AK68" s="545"/>
      <c r="AL68" s="545"/>
      <c r="AM68" s="545"/>
      <c r="AN68" s="545"/>
      <c r="AO68" s="545"/>
      <c r="AP68" s="545"/>
      <c r="AQ68" s="545"/>
      <c r="AR68" s="545"/>
      <c r="AS68" s="545"/>
      <c r="AT68" s="545"/>
      <c r="AU68" s="545"/>
      <c r="AV68" s="545"/>
      <c r="AW68" s="545"/>
      <c r="AX68" s="545"/>
      <c r="AY68" s="545"/>
      <c r="AZ68" s="545"/>
      <c r="BA68" s="545"/>
      <c r="BB68" s="546"/>
      <c r="BC68" s="46"/>
      <c r="BD68" s="3"/>
      <c r="BE68" s="7"/>
      <c r="BF68" s="768"/>
      <c r="BG68" s="769"/>
      <c r="BH68" s="771"/>
      <c r="BI68" s="204"/>
      <c r="BJ68" s="204"/>
      <c r="BK68" s="204"/>
      <c r="BL68" s="204"/>
      <c r="BM68" s="204"/>
      <c r="BN68" s="7"/>
    </row>
    <row r="69" spans="1:66" s="42" customFormat="1" ht="15" customHeight="1" thickTop="1">
      <c r="A69" s="45"/>
      <c r="B69" s="524" t="s">
        <v>33</v>
      </c>
      <c r="C69" s="524"/>
      <c r="D69" s="524"/>
      <c r="E69" s="524"/>
      <c r="F69" s="524"/>
      <c r="G69" s="524"/>
      <c r="H69" s="524"/>
      <c r="I69" s="524"/>
      <c r="J69" s="524"/>
      <c r="K69" s="524"/>
      <c r="L69" s="524"/>
      <c r="M69" s="524"/>
      <c r="N69" s="524"/>
      <c r="O69" s="524"/>
      <c r="P69" s="524"/>
      <c r="Q69" s="524"/>
      <c r="R69" s="524"/>
      <c r="S69" s="524"/>
      <c r="T69" s="524"/>
      <c r="U69" s="524"/>
      <c r="V69" s="524"/>
      <c r="W69" s="524"/>
      <c r="X69" s="524"/>
      <c r="Y69" s="524"/>
      <c r="Z69" s="524"/>
      <c r="AA69" s="36"/>
      <c r="AB69" s="816" t="s">
        <v>137</v>
      </c>
      <c r="AC69" s="816"/>
      <c r="AD69" s="816"/>
      <c r="AE69" s="816"/>
      <c r="AF69" s="816"/>
      <c r="AG69" s="816"/>
      <c r="AH69" s="816"/>
      <c r="AI69" s="816"/>
      <c r="AJ69" s="816"/>
      <c r="AK69" s="816"/>
      <c r="AL69" s="816"/>
      <c r="AM69" s="816"/>
      <c r="AN69" s="816"/>
      <c r="AO69" s="816"/>
      <c r="AP69" s="831"/>
      <c r="AQ69" s="831"/>
      <c r="AR69" s="831"/>
      <c r="AS69" s="831"/>
      <c r="AT69" s="831"/>
      <c r="AU69" s="831"/>
      <c r="AV69" s="831"/>
      <c r="AW69" s="831"/>
      <c r="AX69" s="831"/>
      <c r="AY69" s="831"/>
      <c r="AZ69" s="831"/>
      <c r="BA69" s="831"/>
      <c r="BB69" s="831"/>
      <c r="BC69" s="43"/>
      <c r="BD69" s="43"/>
      <c r="BE69" s="7"/>
      <c r="BF69" s="7"/>
      <c r="BG69" s="7"/>
      <c r="BH69" s="7"/>
      <c r="BI69" s="7"/>
      <c r="BJ69" s="7"/>
      <c r="BK69" s="7"/>
      <c r="BL69" s="7"/>
      <c r="BM69" s="7"/>
      <c r="BN69" s="7"/>
    </row>
    <row r="70" spans="1:66" s="42" customFormat="1" ht="15" customHeight="1">
      <c r="A70" s="45"/>
      <c r="B70" s="524"/>
      <c r="C70" s="524"/>
      <c r="D70" s="524"/>
      <c r="E70" s="524"/>
      <c r="F70" s="524"/>
      <c r="G70" s="524"/>
      <c r="H70" s="524"/>
      <c r="I70" s="524"/>
      <c r="J70" s="524"/>
      <c r="K70" s="524"/>
      <c r="L70" s="524"/>
      <c r="M70" s="524"/>
      <c r="N70" s="524"/>
      <c r="O70" s="524"/>
      <c r="P70" s="524"/>
      <c r="Q70" s="524"/>
      <c r="R70" s="524"/>
      <c r="S70" s="524"/>
      <c r="T70" s="524"/>
      <c r="U70" s="524"/>
      <c r="V70" s="524"/>
      <c r="W70" s="524"/>
      <c r="X70" s="524"/>
      <c r="Y70" s="524"/>
      <c r="Z70" s="524"/>
      <c r="AA70" s="36"/>
      <c r="AB70" s="817"/>
      <c r="AC70" s="817"/>
      <c r="AD70" s="817"/>
      <c r="AE70" s="817"/>
      <c r="AF70" s="817"/>
      <c r="AG70" s="817"/>
      <c r="AH70" s="817"/>
      <c r="AI70" s="817"/>
      <c r="AJ70" s="817"/>
      <c r="AK70" s="817"/>
      <c r="AL70" s="817"/>
      <c r="AM70" s="817"/>
      <c r="AN70" s="817"/>
      <c r="AO70" s="817"/>
      <c r="AP70" s="832"/>
      <c r="AQ70" s="832"/>
      <c r="AR70" s="832"/>
      <c r="AS70" s="832"/>
      <c r="AT70" s="832"/>
      <c r="AU70" s="832"/>
      <c r="AV70" s="832"/>
      <c r="AW70" s="832"/>
      <c r="AX70" s="832"/>
      <c r="AY70" s="832"/>
      <c r="AZ70" s="832"/>
      <c r="BA70" s="832"/>
      <c r="BB70" s="832"/>
      <c r="BC70" s="43"/>
      <c r="BD70" s="43"/>
      <c r="BE70" s="7"/>
      <c r="BF70" s="7"/>
      <c r="BG70" s="7"/>
      <c r="BH70" s="7"/>
      <c r="BI70" s="7"/>
      <c r="BJ70" s="7"/>
      <c r="BK70" s="7"/>
      <c r="BL70" s="7"/>
      <c r="BM70" s="7"/>
      <c r="BN70" s="7"/>
    </row>
    <row r="71" spans="1:66" s="42" customFormat="1" ht="15" customHeight="1">
      <c r="A71" s="45"/>
      <c r="B71" s="199"/>
      <c r="C71" s="597" t="s">
        <v>8</v>
      </c>
      <c r="D71" s="597"/>
      <c r="E71" s="597"/>
      <c r="F71" s="597"/>
      <c r="G71" s="597"/>
      <c r="H71" s="597"/>
      <c r="I71" s="597"/>
      <c r="J71" s="597"/>
      <c r="K71" s="597"/>
      <c r="L71" s="597"/>
      <c r="M71" s="597"/>
      <c r="N71" s="597"/>
      <c r="O71" s="597"/>
      <c r="P71" s="597"/>
      <c r="Q71" s="597"/>
      <c r="R71" s="597"/>
      <c r="S71" s="597"/>
      <c r="T71" s="597"/>
      <c r="U71" s="597"/>
      <c r="V71" s="597"/>
      <c r="W71" s="597"/>
      <c r="X71" s="597"/>
      <c r="Y71" s="597"/>
      <c r="Z71" s="199"/>
      <c r="AA71" s="36"/>
      <c r="AB71" s="200"/>
      <c r="AC71" s="814" t="s">
        <v>144</v>
      </c>
      <c r="AD71" s="814"/>
      <c r="AE71" s="814"/>
      <c r="AF71" s="814"/>
      <c r="AG71" s="814"/>
      <c r="AH71" s="814"/>
      <c r="AI71" s="814"/>
      <c r="AJ71" s="814"/>
      <c r="AK71" s="814"/>
      <c r="AL71" s="814"/>
      <c r="AM71" s="814"/>
      <c r="AN71" s="814"/>
      <c r="AO71" s="814"/>
      <c r="AP71" s="814"/>
      <c r="AQ71" s="814"/>
      <c r="AR71" s="814"/>
      <c r="AS71" s="814"/>
      <c r="AT71" s="814"/>
      <c r="AU71" s="814"/>
      <c r="AV71" s="814"/>
      <c r="AW71" s="814"/>
      <c r="AX71" s="814"/>
      <c r="AY71" s="814"/>
      <c r="AZ71" s="814"/>
      <c r="BA71" s="814"/>
      <c r="BB71" s="814"/>
      <c r="BC71" s="43"/>
      <c r="BD71" s="43"/>
      <c r="BE71" s="7"/>
      <c r="BF71" s="7"/>
      <c r="BG71" s="7"/>
      <c r="BH71" s="7"/>
      <c r="BI71" s="7"/>
      <c r="BJ71" s="7"/>
      <c r="BK71" s="7"/>
      <c r="BL71" s="7"/>
      <c r="BM71" s="7"/>
      <c r="BN71" s="7"/>
    </row>
    <row r="72" spans="1:66" s="42" customFormat="1" ht="15" customHeight="1">
      <c r="A72" s="45"/>
      <c r="B72" s="201"/>
      <c r="C72" s="597"/>
      <c r="D72" s="597"/>
      <c r="E72" s="597"/>
      <c r="F72" s="597"/>
      <c r="G72" s="597"/>
      <c r="H72" s="597"/>
      <c r="I72" s="597"/>
      <c r="J72" s="597"/>
      <c r="K72" s="597"/>
      <c r="L72" s="597"/>
      <c r="M72" s="597"/>
      <c r="N72" s="597"/>
      <c r="O72" s="597"/>
      <c r="P72" s="597"/>
      <c r="Q72" s="597"/>
      <c r="R72" s="597"/>
      <c r="S72" s="597"/>
      <c r="T72" s="597"/>
      <c r="U72" s="597"/>
      <c r="V72" s="597"/>
      <c r="W72" s="597"/>
      <c r="X72" s="597"/>
      <c r="Y72" s="597"/>
      <c r="Z72" s="201"/>
      <c r="AA72" s="36"/>
      <c r="AB72" s="202"/>
      <c r="AC72" s="814"/>
      <c r="AD72" s="814"/>
      <c r="AE72" s="814"/>
      <c r="AF72" s="814"/>
      <c r="AG72" s="814"/>
      <c r="AH72" s="814"/>
      <c r="AI72" s="814"/>
      <c r="AJ72" s="814"/>
      <c r="AK72" s="814"/>
      <c r="AL72" s="814"/>
      <c r="AM72" s="814"/>
      <c r="AN72" s="814"/>
      <c r="AO72" s="814"/>
      <c r="AP72" s="814"/>
      <c r="AQ72" s="814"/>
      <c r="AR72" s="814"/>
      <c r="AS72" s="814"/>
      <c r="AT72" s="814"/>
      <c r="AU72" s="814"/>
      <c r="AV72" s="814"/>
      <c r="AW72" s="814"/>
      <c r="AX72" s="814"/>
      <c r="AY72" s="814"/>
      <c r="AZ72" s="814"/>
      <c r="BA72" s="814"/>
      <c r="BB72" s="814"/>
      <c r="BC72" s="43"/>
      <c r="BD72" s="43"/>
    </row>
    <row r="73" spans="1:66" ht="15" customHeight="1">
      <c r="A73" s="2"/>
      <c r="B73" s="3"/>
      <c r="C73" s="3"/>
      <c r="D73" s="722" t="s">
        <v>30</v>
      </c>
      <c r="E73" s="722"/>
      <c r="F73" s="722"/>
      <c r="G73" s="722"/>
      <c r="H73" s="722"/>
      <c r="I73" s="722"/>
      <c r="J73" s="565" t="str">
        <f>IF(AW101&lt;&gt;0,"",'②異動情報・学校情報・未振込情報（学校入力用）'!CU40)</f>
        <v/>
      </c>
      <c r="K73" s="565"/>
      <c r="L73" s="565"/>
      <c r="M73" s="565"/>
      <c r="N73" s="564" t="s">
        <v>7</v>
      </c>
      <c r="O73" s="565" t="str">
        <f>IF(AW101&lt;&gt;0,"",'②異動情報・学校情報・未振込情報（学校入力用）'!CW40)</f>
        <v/>
      </c>
      <c r="P73" s="565"/>
      <c r="Q73" s="565"/>
      <c r="R73" s="564" t="s">
        <v>6</v>
      </c>
      <c r="S73" s="565" t="str">
        <f>IF(AW101&lt;&gt;0,"",'②異動情報・学校情報・未振込情報（学校入力用）'!CY40)</f>
        <v/>
      </c>
      <c r="T73" s="565"/>
      <c r="U73" s="565"/>
      <c r="V73" s="564" t="s">
        <v>5</v>
      </c>
      <c r="X73" s="3"/>
      <c r="Y73" s="3"/>
      <c r="Z73" s="3"/>
      <c r="AA73" s="3"/>
      <c r="AB73" s="38"/>
      <c r="AC73" s="525" t="str">
        <f>IF(OR(AW101&lt;&gt;0,'②異動情報・学校情報・未振込情報（学校入力用）'!V66=""),"",'②異動情報・学校情報・未振込情報（学校入力用）'!V66)</f>
        <v/>
      </c>
      <c r="AD73" s="525"/>
      <c r="AE73" s="363" t="s">
        <v>32</v>
      </c>
      <c r="AF73" s="363"/>
      <c r="AG73" s="363"/>
      <c r="AH73" s="363"/>
      <c r="AI73" s="363"/>
      <c r="AJ73" s="40"/>
      <c r="AK73" s="525" t="str">
        <f>IF(OR(AW101&lt;&gt;0,'②異動情報・学校情報・未振込情報（学校入力用）'!AE66=""),"",'②異動情報・学校情報・未振込情報（学校入力用）'!AE66)</f>
        <v/>
      </c>
      <c r="AL73" s="525"/>
      <c r="AM73" s="363" t="s">
        <v>31</v>
      </c>
      <c r="AN73" s="363"/>
      <c r="AO73" s="363"/>
      <c r="AP73" s="363"/>
      <c r="AQ73" s="363"/>
      <c r="AS73" s="41"/>
      <c r="AT73" s="41"/>
      <c r="AU73" s="40"/>
      <c r="AV73" s="40"/>
      <c r="AW73" s="40"/>
      <c r="AX73" s="40"/>
      <c r="AY73" s="40"/>
      <c r="AZ73" s="40"/>
      <c r="BA73" s="40"/>
      <c r="BB73" s="40"/>
      <c r="BC73" s="39"/>
      <c r="BD73" s="36"/>
    </row>
    <row r="74" spans="1:66" ht="15" customHeight="1">
      <c r="A74" s="2"/>
      <c r="B74" s="3"/>
      <c r="C74" s="3"/>
      <c r="D74" s="722"/>
      <c r="E74" s="722"/>
      <c r="F74" s="722"/>
      <c r="G74" s="722"/>
      <c r="H74" s="722"/>
      <c r="I74" s="722"/>
      <c r="J74" s="565"/>
      <c r="K74" s="565"/>
      <c r="L74" s="565"/>
      <c r="M74" s="565"/>
      <c r="N74" s="564"/>
      <c r="O74" s="565"/>
      <c r="P74" s="565"/>
      <c r="Q74" s="565"/>
      <c r="R74" s="564"/>
      <c r="S74" s="565"/>
      <c r="T74" s="565"/>
      <c r="U74" s="565"/>
      <c r="V74" s="564"/>
      <c r="X74" s="3"/>
      <c r="Y74" s="3"/>
      <c r="Z74" s="3"/>
      <c r="AA74" s="3"/>
      <c r="AB74" s="38"/>
      <c r="AC74" s="525"/>
      <c r="AD74" s="525"/>
      <c r="AE74" s="363"/>
      <c r="AF74" s="363"/>
      <c r="AG74" s="363"/>
      <c r="AH74" s="363"/>
      <c r="AI74" s="363"/>
      <c r="AJ74" s="40"/>
      <c r="AK74" s="525"/>
      <c r="AL74" s="525"/>
      <c r="AM74" s="363"/>
      <c r="AN74" s="363"/>
      <c r="AO74" s="363"/>
      <c r="AP74" s="363"/>
      <c r="AQ74" s="363"/>
      <c r="AS74" s="41"/>
      <c r="AT74" s="41"/>
      <c r="AU74" s="40"/>
      <c r="AV74" s="40"/>
      <c r="AW74" s="40"/>
      <c r="AX74" s="40"/>
      <c r="AY74" s="40"/>
      <c r="AZ74" s="40"/>
      <c r="BA74" s="40"/>
      <c r="BB74" s="40"/>
      <c r="BC74" s="39"/>
      <c r="BD74" s="36"/>
      <c r="BE74" s="7"/>
      <c r="BF74" s="7"/>
      <c r="BG74" s="7"/>
      <c r="BH74" s="7"/>
    </row>
    <row r="75" spans="1:66" ht="15" customHeight="1">
      <c r="A75" s="2"/>
      <c r="B75" s="3"/>
      <c r="C75" s="3"/>
      <c r="D75" s="722"/>
      <c r="E75" s="722"/>
      <c r="F75" s="722"/>
      <c r="G75" s="722"/>
      <c r="H75" s="722"/>
      <c r="I75" s="722"/>
      <c r="J75" s="565"/>
      <c r="K75" s="565"/>
      <c r="L75" s="565"/>
      <c r="M75" s="565"/>
      <c r="N75" s="564"/>
      <c r="O75" s="565"/>
      <c r="P75" s="565"/>
      <c r="Q75" s="565"/>
      <c r="R75" s="564"/>
      <c r="S75" s="565"/>
      <c r="T75" s="565"/>
      <c r="U75" s="565"/>
      <c r="V75" s="564"/>
      <c r="X75" s="3"/>
      <c r="Y75" s="3"/>
      <c r="Z75" s="3"/>
      <c r="AA75" s="3"/>
      <c r="AB75" s="38"/>
      <c r="AC75" s="38"/>
      <c r="AD75" s="38"/>
      <c r="AE75" s="38"/>
      <c r="AF75" s="38"/>
      <c r="AG75" s="38"/>
      <c r="AH75" s="38"/>
      <c r="AI75" s="38"/>
      <c r="AJ75" s="38"/>
      <c r="AK75" s="38"/>
      <c r="AL75" s="38"/>
      <c r="AM75" s="38"/>
      <c r="AN75" s="38"/>
      <c r="AO75" s="38"/>
      <c r="AP75" s="38"/>
      <c r="AQ75" s="799"/>
      <c r="AR75" s="799"/>
      <c r="AS75" s="799"/>
      <c r="AT75" s="38"/>
      <c r="AU75" s="38"/>
      <c r="AV75" s="38"/>
      <c r="AW75" s="38"/>
      <c r="AX75" s="38"/>
      <c r="AY75" s="38"/>
      <c r="AZ75" s="38"/>
      <c r="BA75" s="38"/>
      <c r="BB75" s="38"/>
      <c r="BC75" s="38"/>
      <c r="BD75" s="36"/>
    </row>
    <row r="76" spans="1:66" ht="15" customHeight="1">
      <c r="A76" s="2"/>
      <c r="B76" s="3"/>
      <c r="C76" s="3"/>
      <c r="D76" s="819" t="s">
        <v>4</v>
      </c>
      <c r="E76" s="819"/>
      <c r="F76" s="819"/>
      <c r="G76" s="819"/>
      <c r="H76" s="819"/>
      <c r="I76" s="819"/>
      <c r="J76" s="701" t="str">
        <f>IF(AW101&lt;&gt;0,"",'②異動情報・学校情報・未振込情報（学校入力用）'!AA47)</f>
        <v/>
      </c>
      <c r="K76" s="701"/>
      <c r="L76" s="701"/>
      <c r="M76" s="701"/>
      <c r="N76" s="701"/>
      <c r="O76" s="701"/>
      <c r="P76" s="701"/>
      <c r="Q76" s="701"/>
      <c r="R76" s="701"/>
      <c r="S76" s="701"/>
      <c r="T76" s="701"/>
      <c r="U76" s="701"/>
      <c r="V76" s="701"/>
      <c r="X76" s="3"/>
      <c r="Y76" s="3"/>
      <c r="Z76" s="3"/>
      <c r="AA76" s="3"/>
      <c r="AB76" s="38"/>
      <c r="AC76" s="525" t="str">
        <f>IF(OR(AW101&lt;&gt;0,'②異動情報・学校情報・未振込情報（学校入力用）'!V70=""),"",'②異動情報・学校情報・未振込情報（学校入力用）'!V70)</f>
        <v/>
      </c>
      <c r="AD76" s="525"/>
      <c r="AE76" s="820" t="s">
        <v>15</v>
      </c>
      <c r="AF76" s="363"/>
      <c r="AG76" s="363"/>
      <c r="AH76" s="821" t="str">
        <f>IF(OR(AW101&lt;&gt;0,'②異動情報・学校情報・未振込情報（学校入力用）'!AA70=""),"",'②異動情報・学校情報・未振込情報（学校入力用）'!AA70)</f>
        <v/>
      </c>
      <c r="AI76" s="822"/>
      <c r="AJ76" s="822"/>
      <c r="AK76" s="822"/>
      <c r="AL76" s="822"/>
      <c r="AM76" s="822"/>
      <c r="AN76" s="822"/>
      <c r="AO76" s="822"/>
      <c r="AP76" s="822"/>
      <c r="AQ76" s="822"/>
      <c r="AR76" s="822"/>
      <c r="AS76" s="822"/>
      <c r="AT76" s="822"/>
      <c r="AU76" s="822"/>
      <c r="AV76" s="822"/>
      <c r="AW76" s="822"/>
      <c r="AX76" s="822"/>
      <c r="AY76" s="822"/>
      <c r="AZ76" s="822"/>
      <c r="BA76" s="823"/>
      <c r="BD76" s="36"/>
    </row>
    <row r="77" spans="1:66" ht="15" customHeight="1">
      <c r="A77" s="2"/>
      <c r="B77" s="3"/>
      <c r="C77" s="3"/>
      <c r="D77" s="819"/>
      <c r="E77" s="819"/>
      <c r="F77" s="819"/>
      <c r="G77" s="819"/>
      <c r="H77" s="819"/>
      <c r="I77" s="819"/>
      <c r="J77" s="701"/>
      <c r="K77" s="701"/>
      <c r="L77" s="701"/>
      <c r="M77" s="701"/>
      <c r="N77" s="701"/>
      <c r="O77" s="701"/>
      <c r="P77" s="701"/>
      <c r="Q77" s="701"/>
      <c r="R77" s="701"/>
      <c r="S77" s="701"/>
      <c r="T77" s="701"/>
      <c r="U77" s="701"/>
      <c r="V77" s="701"/>
      <c r="X77" s="3"/>
      <c r="Y77" s="3"/>
      <c r="Z77" s="3"/>
      <c r="AA77" s="3"/>
      <c r="AB77" s="38"/>
      <c r="AC77" s="525"/>
      <c r="AD77" s="525"/>
      <c r="AE77" s="820"/>
      <c r="AF77" s="363"/>
      <c r="AG77" s="363"/>
      <c r="AH77" s="824"/>
      <c r="AI77" s="825"/>
      <c r="AJ77" s="825"/>
      <c r="AK77" s="825"/>
      <c r="AL77" s="825"/>
      <c r="AM77" s="825"/>
      <c r="AN77" s="825"/>
      <c r="AO77" s="825"/>
      <c r="AP77" s="825"/>
      <c r="AQ77" s="825"/>
      <c r="AR77" s="825"/>
      <c r="AS77" s="825"/>
      <c r="AT77" s="825"/>
      <c r="AU77" s="825"/>
      <c r="AV77" s="825"/>
      <c r="AW77" s="825"/>
      <c r="AX77" s="825"/>
      <c r="AY77" s="825"/>
      <c r="AZ77" s="825"/>
      <c r="BA77" s="826"/>
      <c r="BD77" s="36"/>
      <c r="BE77" s="7"/>
      <c r="BF77" s="7"/>
      <c r="BG77" s="7"/>
      <c r="BH77" s="7"/>
    </row>
    <row r="78" spans="1:66" ht="15" customHeight="1">
      <c r="A78" s="2"/>
      <c r="B78" s="3"/>
      <c r="C78" s="3"/>
      <c r="D78" s="819"/>
      <c r="E78" s="819"/>
      <c r="F78" s="819"/>
      <c r="G78" s="819"/>
      <c r="H78" s="819"/>
      <c r="I78" s="819"/>
      <c r="J78" s="701"/>
      <c r="K78" s="701"/>
      <c r="L78" s="701"/>
      <c r="M78" s="701"/>
      <c r="N78" s="701"/>
      <c r="O78" s="701"/>
      <c r="P78" s="701"/>
      <c r="Q78" s="701"/>
      <c r="R78" s="701"/>
      <c r="S78" s="701"/>
      <c r="T78" s="701"/>
      <c r="U78" s="701"/>
      <c r="V78" s="701"/>
      <c r="X78" s="31"/>
      <c r="Y78" s="31"/>
      <c r="Z78" s="3"/>
      <c r="AA78" s="3"/>
      <c r="AB78" s="35"/>
      <c r="AC78" s="35"/>
      <c r="AD78" s="35"/>
      <c r="AE78" s="35"/>
      <c r="AF78" s="35"/>
      <c r="AG78" s="34"/>
      <c r="AH78" s="34"/>
      <c r="AI78" s="34"/>
      <c r="AJ78" s="34"/>
      <c r="AK78" s="32"/>
      <c r="AL78" s="32"/>
      <c r="AM78" s="32"/>
      <c r="AN78" s="32"/>
      <c r="AO78" s="32"/>
      <c r="AP78" s="32"/>
      <c r="AQ78" s="32"/>
      <c r="AR78" s="33"/>
      <c r="AS78" s="32"/>
      <c r="AT78" s="32"/>
      <c r="AU78" s="32"/>
      <c r="AV78" s="32"/>
      <c r="AW78" s="32"/>
      <c r="AX78" s="32"/>
      <c r="AY78" s="32"/>
      <c r="AZ78" s="32"/>
      <c r="BA78" s="32"/>
      <c r="BB78" s="32"/>
      <c r="BC78" s="32"/>
      <c r="BD78" s="32"/>
      <c r="BE78" s="7"/>
      <c r="BF78" s="7"/>
      <c r="BG78" s="7"/>
      <c r="BH78" s="7"/>
    </row>
    <row r="79" spans="1:66" ht="15" customHeight="1">
      <c r="A79" s="2"/>
      <c r="B79" s="3"/>
      <c r="C79" s="3"/>
      <c r="D79" s="818" t="s">
        <v>27</v>
      </c>
      <c r="E79" s="818"/>
      <c r="F79" s="818"/>
      <c r="G79" s="818"/>
      <c r="H79" s="818"/>
      <c r="I79" s="818"/>
      <c r="J79" s="701" t="str">
        <f>IF(AW101&lt;&gt;0,"",'②異動情報・学校情報・未振込情報（学校入力用）'!AA49)</f>
        <v/>
      </c>
      <c r="K79" s="701"/>
      <c r="L79" s="701"/>
      <c r="M79" s="701"/>
      <c r="N79" s="701"/>
      <c r="O79" s="701"/>
      <c r="P79" s="701"/>
      <c r="Q79" s="701"/>
      <c r="R79" s="701"/>
      <c r="S79" s="701"/>
      <c r="T79" s="701"/>
      <c r="U79" s="701"/>
      <c r="V79" s="701"/>
      <c r="X79" s="31"/>
      <c r="Y79" s="31"/>
      <c r="Z79" s="3"/>
      <c r="AA79" s="30"/>
      <c r="AB79" s="29"/>
      <c r="AC79" s="29"/>
      <c r="AD79" s="514" t="s">
        <v>147</v>
      </c>
      <c r="AE79" s="514"/>
      <c r="AF79" s="514"/>
      <c r="AG79" s="514"/>
      <c r="AH79" s="514"/>
      <c r="AI79" s="514"/>
      <c r="AJ79" s="514"/>
      <c r="AK79" s="514"/>
      <c r="AL79" s="514" t="s">
        <v>29</v>
      </c>
      <c r="AM79" s="514"/>
      <c r="AN79" s="514"/>
      <c r="AO79" s="514"/>
      <c r="AP79" s="514"/>
      <c r="AQ79" s="514"/>
      <c r="AR79" s="514"/>
      <c r="AS79" s="514"/>
      <c r="AT79" s="514"/>
      <c r="AU79" s="514"/>
      <c r="AV79" s="514"/>
      <c r="AW79" s="514"/>
      <c r="AX79" s="513" t="s">
        <v>28</v>
      </c>
      <c r="AY79" s="514"/>
      <c r="AZ79" s="514"/>
      <c r="BA79" s="514"/>
      <c r="BC79" s="29"/>
      <c r="BD79" s="7"/>
      <c r="BE79" s="7"/>
      <c r="BF79" s="7"/>
      <c r="BG79" s="7"/>
      <c r="BH79" s="7"/>
    </row>
    <row r="80" spans="1:66" ht="15" customHeight="1">
      <c r="A80" s="2"/>
      <c r="B80" s="3"/>
      <c r="C80" s="3"/>
      <c r="D80" s="818"/>
      <c r="E80" s="818"/>
      <c r="F80" s="818"/>
      <c r="G80" s="818"/>
      <c r="H80" s="818"/>
      <c r="I80" s="818"/>
      <c r="J80" s="701"/>
      <c r="K80" s="701"/>
      <c r="L80" s="701"/>
      <c r="M80" s="701"/>
      <c r="N80" s="701"/>
      <c r="O80" s="701"/>
      <c r="P80" s="701"/>
      <c r="Q80" s="701"/>
      <c r="R80" s="701"/>
      <c r="S80" s="701"/>
      <c r="T80" s="701"/>
      <c r="U80" s="701"/>
      <c r="V80" s="701"/>
      <c r="X80" s="3"/>
      <c r="Y80" s="3"/>
      <c r="Z80" s="31"/>
      <c r="AA80" s="30"/>
      <c r="AB80" s="29"/>
      <c r="AC80" s="29"/>
      <c r="AD80" s="594" t="str">
        <f>IF('②異動情報・学校情報・未振込情報（学校入力用）'!AA51="","",'②異動情報・学校情報・未振込情報（学校入力用）'!AA51)&amp;CHAR(10)&amp;IF('②異動情報・学校情報・未振込情報（学校入力用）'!AA53="","","("&amp;'②異動情報・学校情報・未振込情報（学校入力用）'!AA53&amp;")")</f>
        <v xml:space="preserve">075-753-2535
</v>
      </c>
      <c r="AE80" s="594"/>
      <c r="AF80" s="594"/>
      <c r="AG80" s="594"/>
      <c r="AH80" s="594"/>
      <c r="AI80" s="594"/>
      <c r="AJ80" s="594"/>
      <c r="AK80" s="594"/>
      <c r="AL80" s="595" t="str">
        <f>MID('②異動情報・学校情報・未振込情報（学校入力用）'!AA55,1,1)</f>
        <v>1</v>
      </c>
      <c r="AM80" s="596"/>
      <c r="AN80" s="596" t="str">
        <f>MID('②異動情報・学校情報・未振込情報（学校入力用）'!AA55,2,1)</f>
        <v>0</v>
      </c>
      <c r="AO80" s="596"/>
      <c r="AP80" s="596" t="str">
        <f>MID('②異動情報・学校情報・未振込情報（学校入力用）'!AA55,3,1)</f>
        <v>6</v>
      </c>
      <c r="AQ80" s="596"/>
      <c r="AR80" s="596" t="str">
        <f>MID('②異動情報・学校情報・未振込情報（学校入力用）'!AA55,4,1)</f>
        <v>0</v>
      </c>
      <c r="AS80" s="596"/>
      <c r="AT80" s="596" t="str">
        <f>MID('②異動情報・学校情報・未振込情報（学校入力用）'!AA55,5,1)</f>
        <v>0</v>
      </c>
      <c r="AU80" s="596"/>
      <c r="AV80" s="596" t="str">
        <f>MID('②異動情報・学校情報・未振込情報（学校入力用）'!AA55,6,1)</f>
        <v>2</v>
      </c>
      <c r="AW80" s="696"/>
      <c r="AX80" s="827" t="str">
        <f>ASC(MID('②異動情報・学校情報・未振込情報（学校入力用）'!AA57,1,1))</f>
        <v/>
      </c>
      <c r="AY80" s="828"/>
      <c r="AZ80" s="829" t="str">
        <f>ASC(MID('②異動情報・学校情報・未振込情報（学校入力用）'!AA57,2,1))</f>
        <v/>
      </c>
      <c r="BA80" s="830"/>
      <c r="BB80" s="29"/>
      <c r="BC80" s="29"/>
      <c r="BD80" s="7"/>
      <c r="BE80" s="7"/>
      <c r="BF80" s="7"/>
    </row>
    <row r="81" spans="1:66" ht="15" customHeight="1">
      <c r="A81" s="2"/>
      <c r="B81" s="3"/>
      <c r="C81" s="26"/>
      <c r="D81" s="818"/>
      <c r="E81" s="818"/>
      <c r="F81" s="818"/>
      <c r="G81" s="818"/>
      <c r="H81" s="818"/>
      <c r="I81" s="818"/>
      <c r="J81" s="701"/>
      <c r="K81" s="701"/>
      <c r="L81" s="701"/>
      <c r="M81" s="701"/>
      <c r="N81" s="701"/>
      <c r="O81" s="701"/>
      <c r="P81" s="701"/>
      <c r="Q81" s="701"/>
      <c r="R81" s="701"/>
      <c r="S81" s="701"/>
      <c r="T81" s="701"/>
      <c r="U81" s="701"/>
      <c r="V81" s="701"/>
      <c r="X81" s="3"/>
      <c r="Y81" s="3"/>
      <c r="Z81" s="31"/>
      <c r="AA81" s="30"/>
      <c r="AB81" s="29"/>
      <c r="AC81" s="29"/>
      <c r="AD81" s="594"/>
      <c r="AE81" s="594"/>
      <c r="AF81" s="594"/>
      <c r="AG81" s="594"/>
      <c r="AH81" s="594"/>
      <c r="AI81" s="594"/>
      <c r="AJ81" s="594"/>
      <c r="AK81" s="594"/>
      <c r="AL81" s="595"/>
      <c r="AM81" s="596"/>
      <c r="AN81" s="596"/>
      <c r="AO81" s="596"/>
      <c r="AP81" s="596"/>
      <c r="AQ81" s="596"/>
      <c r="AR81" s="596"/>
      <c r="AS81" s="596"/>
      <c r="AT81" s="596"/>
      <c r="AU81" s="596"/>
      <c r="AV81" s="596"/>
      <c r="AW81" s="696"/>
      <c r="AX81" s="827"/>
      <c r="AY81" s="828"/>
      <c r="AZ81" s="829"/>
      <c r="BA81" s="830"/>
      <c r="BB81" s="29"/>
      <c r="BC81" s="29"/>
      <c r="BD81" s="7"/>
      <c r="BE81" s="7"/>
      <c r="BF81" s="7"/>
    </row>
    <row r="82" spans="1:66" ht="15" customHeight="1">
      <c r="A82" s="2"/>
      <c r="B82" s="3"/>
      <c r="D82" s="721" t="s">
        <v>26</v>
      </c>
      <c r="E82" s="721"/>
      <c r="F82" s="721"/>
      <c r="G82" s="721"/>
      <c r="H82" s="721"/>
      <c r="I82" s="721"/>
      <c r="J82" s="721"/>
      <c r="K82" s="721"/>
      <c r="L82" s="721"/>
      <c r="M82" s="721"/>
      <c r="N82" s="721"/>
      <c r="O82" s="721"/>
      <c r="P82" s="721"/>
      <c r="Q82" s="721"/>
      <c r="R82" s="721"/>
      <c r="S82" s="721"/>
      <c r="T82" s="721"/>
      <c r="U82" s="721"/>
      <c r="V82" s="721"/>
      <c r="Z82" s="3"/>
      <c r="AA82" s="30"/>
      <c r="AB82" s="29"/>
      <c r="AC82" s="29"/>
      <c r="AD82" s="594"/>
      <c r="AE82" s="594"/>
      <c r="AF82" s="594"/>
      <c r="AG82" s="594"/>
      <c r="AH82" s="594"/>
      <c r="AI82" s="594"/>
      <c r="AJ82" s="594"/>
      <c r="AK82" s="594"/>
      <c r="AL82" s="595"/>
      <c r="AM82" s="596"/>
      <c r="AN82" s="596"/>
      <c r="AO82" s="596"/>
      <c r="AP82" s="596"/>
      <c r="AQ82" s="596"/>
      <c r="AR82" s="596"/>
      <c r="AS82" s="596"/>
      <c r="AT82" s="596"/>
      <c r="AU82" s="596"/>
      <c r="AV82" s="596"/>
      <c r="AW82" s="696"/>
      <c r="AX82" s="827"/>
      <c r="AY82" s="828"/>
      <c r="AZ82" s="829"/>
      <c r="BA82" s="830"/>
      <c r="BB82" s="29"/>
      <c r="BC82" s="29"/>
      <c r="BD82" s="7"/>
      <c r="BE82" s="7"/>
      <c r="BF82" s="7"/>
    </row>
    <row r="83" spans="1:66" ht="15" customHeight="1">
      <c r="A83" s="2"/>
      <c r="B83" s="26"/>
      <c r="D83" s="721"/>
      <c r="E83" s="721"/>
      <c r="F83" s="721"/>
      <c r="G83" s="721"/>
      <c r="H83" s="721"/>
      <c r="I83" s="721"/>
      <c r="J83" s="721"/>
      <c r="K83" s="721"/>
      <c r="L83" s="721"/>
      <c r="M83" s="721"/>
      <c r="N83" s="721"/>
      <c r="O83" s="721"/>
      <c r="P83" s="721"/>
      <c r="Q83" s="721"/>
      <c r="R83" s="721"/>
      <c r="S83" s="721"/>
      <c r="T83" s="721"/>
      <c r="U83" s="721"/>
      <c r="V83" s="721"/>
      <c r="Z83" s="3"/>
      <c r="AA83" s="3"/>
      <c r="AB83" s="3"/>
      <c r="AC83" s="3"/>
      <c r="AD83" s="27"/>
      <c r="AE83" s="28"/>
      <c r="AF83" s="28"/>
      <c r="AG83" s="28"/>
      <c r="AH83" s="27"/>
      <c r="AI83" s="27"/>
      <c r="AJ83" s="27"/>
      <c r="AK83" s="27"/>
      <c r="AL83" s="27"/>
      <c r="AM83" s="27"/>
      <c r="AN83" s="27"/>
      <c r="AO83" s="27"/>
      <c r="AP83" s="27"/>
      <c r="AQ83" s="27"/>
      <c r="AR83" s="27"/>
      <c r="AS83" s="27"/>
      <c r="AT83" s="27"/>
      <c r="AU83" s="27"/>
      <c r="AV83" s="27"/>
      <c r="AW83" s="27"/>
      <c r="AX83" s="27"/>
      <c r="AY83" s="27"/>
      <c r="AZ83" s="27"/>
      <c r="BA83" s="27"/>
      <c r="BB83" s="27"/>
      <c r="BC83" s="26"/>
      <c r="BD83" s="7"/>
      <c r="BE83" s="7"/>
      <c r="BF83" s="7"/>
    </row>
    <row r="84" spans="1:66" ht="15" customHeight="1">
      <c r="A84" s="2"/>
      <c r="B84" s="26"/>
      <c r="C84" s="26"/>
      <c r="D84" s="26"/>
      <c r="E84" s="3"/>
      <c r="F84" s="3"/>
      <c r="G84" s="3"/>
      <c r="H84" s="3"/>
      <c r="I84" s="3"/>
      <c r="J84" s="3"/>
      <c r="K84" s="3"/>
      <c r="L84" s="3"/>
      <c r="M84" s="3"/>
      <c r="N84" s="3"/>
      <c r="O84" s="3"/>
      <c r="P84" s="3"/>
      <c r="Q84" s="3"/>
      <c r="R84" s="3"/>
      <c r="S84" s="3"/>
      <c r="T84" s="3"/>
      <c r="U84" s="3"/>
      <c r="V84" s="3"/>
      <c r="W84" s="3"/>
      <c r="X84" s="3"/>
      <c r="Y84" s="3"/>
      <c r="Z84" s="3"/>
      <c r="AA84" s="3"/>
      <c r="AB84" s="3"/>
      <c r="AC84" s="3"/>
      <c r="AD84" s="27"/>
      <c r="AE84" s="28"/>
      <c r="AF84" s="28"/>
      <c r="AG84" s="28"/>
      <c r="AH84" s="27"/>
      <c r="AI84" s="27"/>
      <c r="AJ84" s="27"/>
      <c r="AK84" s="27"/>
      <c r="AL84" s="27"/>
      <c r="AM84" s="27"/>
      <c r="AN84" s="27"/>
      <c r="AO84" s="27"/>
      <c r="AP84" s="27"/>
      <c r="AQ84" s="27"/>
      <c r="AR84" s="27"/>
      <c r="AS84" s="27"/>
      <c r="AT84" s="27"/>
      <c r="AU84" s="27"/>
      <c r="AV84" s="27"/>
      <c r="AW84" s="27"/>
      <c r="AX84" s="27"/>
      <c r="AY84" s="27"/>
      <c r="AZ84" s="27"/>
      <c r="BA84" s="27"/>
      <c r="BB84" s="27"/>
      <c r="BC84" s="26"/>
      <c r="BD84" s="7"/>
      <c r="BE84" s="7"/>
      <c r="BF84" s="7"/>
    </row>
    <row r="85" spans="1:66" ht="15" customHeight="1">
      <c r="A85" s="2"/>
      <c r="B85" s="26"/>
      <c r="C85" s="26"/>
      <c r="D85" s="26"/>
      <c r="E85" s="3"/>
      <c r="F85" s="3"/>
      <c r="G85" s="3"/>
      <c r="H85" s="3"/>
      <c r="I85" s="3"/>
      <c r="J85" s="3"/>
      <c r="K85" s="3"/>
      <c r="L85" s="3"/>
      <c r="M85" s="3"/>
      <c r="N85" s="3"/>
      <c r="O85" s="3"/>
      <c r="P85" s="3"/>
      <c r="Q85" s="3"/>
      <c r="R85" s="3"/>
      <c r="S85" s="3"/>
      <c r="T85" s="3"/>
      <c r="U85" s="3"/>
      <c r="V85" s="3"/>
      <c r="W85" s="3"/>
      <c r="X85" s="3"/>
      <c r="Y85" s="3"/>
      <c r="Z85" s="3"/>
      <c r="AA85" s="3"/>
      <c r="AB85" s="3"/>
      <c r="AC85" s="3"/>
      <c r="AD85" s="27"/>
      <c r="AE85" s="28"/>
      <c r="AF85" s="28"/>
      <c r="AG85" s="28"/>
      <c r="AH85" s="27"/>
      <c r="AI85" s="27"/>
      <c r="AJ85" s="27"/>
      <c r="AK85" s="27"/>
      <c r="AL85" s="27"/>
      <c r="AM85" s="27"/>
      <c r="AN85" s="27"/>
      <c r="AO85" s="27"/>
      <c r="AP85" s="27"/>
      <c r="AQ85" s="27"/>
      <c r="AR85" s="27"/>
      <c r="AS85" s="27"/>
      <c r="AT85" s="27"/>
      <c r="AU85" s="27"/>
      <c r="AV85" s="27"/>
      <c r="AW85" s="27"/>
      <c r="AX85" s="27"/>
      <c r="AY85" s="27"/>
      <c r="AZ85" s="27"/>
      <c r="BA85" s="27"/>
      <c r="BB85" s="27"/>
      <c r="BC85" s="26"/>
      <c r="BD85" s="7"/>
      <c r="BE85" s="7"/>
      <c r="BF85" s="7"/>
    </row>
    <row r="86" spans="1:66" ht="15" customHeight="1">
      <c r="A86" s="2"/>
      <c r="B86" s="26"/>
      <c r="C86" s="26"/>
      <c r="D86" s="26"/>
      <c r="E86" s="3"/>
      <c r="F86" s="3"/>
      <c r="G86" s="3"/>
      <c r="H86" s="3"/>
      <c r="I86" s="3"/>
      <c r="J86" s="3"/>
      <c r="K86" s="3"/>
      <c r="L86" s="3"/>
      <c r="M86" s="3"/>
      <c r="N86" s="3"/>
      <c r="O86" s="3"/>
      <c r="P86" s="3"/>
      <c r="Q86" s="3"/>
      <c r="R86" s="3"/>
      <c r="S86" s="3"/>
      <c r="T86" s="3"/>
      <c r="U86" s="3"/>
      <c r="V86" s="3"/>
      <c r="W86" s="3"/>
      <c r="X86" s="3"/>
      <c r="Y86" s="3"/>
      <c r="Z86" s="3"/>
      <c r="AA86" s="3"/>
      <c r="AB86" s="3"/>
      <c r="AC86" s="3"/>
      <c r="AD86" s="27"/>
      <c r="AE86" s="28"/>
      <c r="AF86" s="28"/>
      <c r="AG86" s="28"/>
      <c r="AH86" s="27"/>
      <c r="AI86" s="27"/>
      <c r="AJ86" s="27"/>
      <c r="AK86" s="27"/>
      <c r="AL86" s="27"/>
      <c r="AM86" s="27"/>
      <c r="AN86" s="27"/>
      <c r="AO86" s="27"/>
      <c r="AP86" s="27"/>
      <c r="AQ86" s="27"/>
      <c r="AR86" s="27"/>
      <c r="AS86" s="27"/>
      <c r="AT86" s="27"/>
      <c r="AU86" s="27"/>
      <c r="AV86" s="27"/>
      <c r="AW86" s="27"/>
      <c r="AX86" s="27"/>
      <c r="AY86" s="27"/>
      <c r="AZ86" s="27"/>
      <c r="BA86" s="27"/>
      <c r="BB86" s="27"/>
      <c r="BC86" s="26"/>
      <c r="BD86" s="7"/>
      <c r="BE86" s="7"/>
      <c r="BF86" s="7"/>
    </row>
    <row r="87" spans="1:66" ht="15" customHeight="1">
      <c r="A87" s="2"/>
      <c r="B87" s="9"/>
      <c r="C87" s="9"/>
      <c r="D87" s="9"/>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9"/>
      <c r="BC87" s="10"/>
      <c r="BD87" s="7"/>
      <c r="BE87" s="7"/>
      <c r="BF87" s="7"/>
    </row>
    <row r="88" spans="1:66" ht="15" customHeight="1">
      <c r="A88" s="2"/>
      <c r="B88" s="25" t="s">
        <v>25</v>
      </c>
      <c r="C88" s="25"/>
      <c r="D88" s="25"/>
      <c r="E88" s="25"/>
      <c r="F88" s="25"/>
      <c r="G88" s="25"/>
      <c r="H88" s="25"/>
      <c r="I88" s="25"/>
      <c r="J88" s="25"/>
      <c r="K88" s="25"/>
      <c r="L88" s="25"/>
      <c r="M88" s="25"/>
      <c r="N88" s="25"/>
      <c r="O88" s="25"/>
      <c r="P88" s="25"/>
      <c r="Q88" s="25"/>
      <c r="R88" s="25"/>
      <c r="S88" s="25"/>
      <c r="T88" s="25"/>
      <c r="U88" s="23"/>
      <c r="V88" s="23"/>
      <c r="W88" s="23"/>
      <c r="X88" s="23"/>
      <c r="Y88" s="23"/>
      <c r="Z88" s="23"/>
      <c r="AA88" s="24"/>
      <c r="AB88" s="24"/>
      <c r="AC88" s="24"/>
      <c r="AD88" s="23"/>
      <c r="AE88" s="23"/>
      <c r="AF88" s="23"/>
      <c r="AG88" s="23"/>
      <c r="AH88" s="23"/>
      <c r="AI88" s="23"/>
      <c r="AJ88" s="23"/>
      <c r="AK88" s="23"/>
      <c r="AL88" s="23"/>
      <c r="AM88" s="23"/>
      <c r="AN88" s="23"/>
      <c r="AO88" s="23"/>
      <c r="AP88" s="23"/>
      <c r="AQ88" s="23"/>
      <c r="AR88" s="23"/>
      <c r="AS88" s="23"/>
      <c r="AT88" s="23"/>
      <c r="AU88" s="23"/>
      <c r="AV88" s="23"/>
      <c r="AW88" s="23"/>
      <c r="AX88" s="22"/>
      <c r="AY88" s="22"/>
      <c r="AZ88" s="22"/>
      <c r="BA88" s="22"/>
      <c r="BB88" s="21"/>
      <c r="BC88" s="10"/>
      <c r="BD88" s="7"/>
      <c r="BE88" s="7"/>
      <c r="BF88" s="7"/>
    </row>
    <row r="89" spans="1:66" ht="7.5" customHeight="1">
      <c r="A89" s="2"/>
      <c r="B89" s="688" t="s">
        <v>24</v>
      </c>
      <c r="C89" s="689"/>
      <c r="D89" s="689"/>
      <c r="E89" s="689"/>
      <c r="F89" s="689"/>
      <c r="G89" s="689"/>
      <c r="H89" s="689"/>
      <c r="I89" s="690"/>
      <c r="J89" s="189"/>
      <c r="K89" s="189"/>
      <c r="L89" s="189"/>
      <c r="M89" s="189"/>
      <c r="N89" s="189"/>
      <c r="O89" s="189"/>
      <c r="P89" s="189"/>
      <c r="Q89" s="189"/>
      <c r="R89" s="189"/>
      <c r="S89" s="189"/>
      <c r="T89" s="189"/>
      <c r="U89" s="190"/>
      <c r="V89" s="193"/>
      <c r="W89" s="189"/>
      <c r="X89" s="189"/>
      <c r="Y89" s="189"/>
      <c r="Z89" s="189"/>
      <c r="AA89" s="189"/>
      <c r="AB89" s="194"/>
      <c r="AC89" s="189"/>
      <c r="AD89" s="189"/>
      <c r="AE89" s="189"/>
      <c r="AF89" s="189"/>
      <c r="AG89" s="189"/>
      <c r="AH89" s="189"/>
      <c r="AI89" s="189"/>
      <c r="AJ89" s="189"/>
      <c r="AK89" s="189"/>
      <c r="AL89" s="189"/>
      <c r="AM89" s="688" t="s">
        <v>23</v>
      </c>
      <c r="AN89" s="689"/>
      <c r="AO89" s="689"/>
      <c r="AP89" s="689"/>
      <c r="AQ89" s="689"/>
      <c r="AR89" s="690"/>
      <c r="AS89" s="189"/>
      <c r="AT89" s="189"/>
      <c r="AU89" s="189"/>
      <c r="AV89" s="189"/>
      <c r="AW89" s="189"/>
      <c r="AX89" s="189"/>
      <c r="AY89" s="189"/>
      <c r="AZ89" s="189"/>
      <c r="BA89" s="189"/>
      <c r="BB89" s="190"/>
      <c r="BC89" s="10"/>
      <c r="BD89" s="7"/>
      <c r="BE89" s="7"/>
      <c r="BF89" s="7"/>
      <c r="BG89" s="7"/>
      <c r="BH89" s="7"/>
      <c r="BI89" s="7"/>
      <c r="BJ89" s="7"/>
      <c r="BK89" s="7"/>
      <c r="BL89" s="7"/>
      <c r="BM89" s="7"/>
      <c r="BN89" s="7"/>
    </row>
    <row r="90" spans="1:66" ht="15" customHeight="1">
      <c r="A90" s="2"/>
      <c r="B90" s="579"/>
      <c r="C90" s="575"/>
      <c r="D90" s="575"/>
      <c r="E90" s="575"/>
      <c r="F90" s="575"/>
      <c r="G90" s="575"/>
      <c r="H90" s="575"/>
      <c r="I90" s="580"/>
      <c r="J90" s="575" t="s">
        <v>22</v>
      </c>
      <c r="K90" s="575"/>
      <c r="L90" s="575"/>
      <c r="M90" s="575"/>
      <c r="N90" s="576">
        <v>20</v>
      </c>
      <c r="O90" s="576"/>
      <c r="P90" s="578"/>
      <c r="Q90" s="578"/>
      <c r="R90" s="185" t="s">
        <v>7</v>
      </c>
      <c r="S90" s="578"/>
      <c r="T90" s="578"/>
      <c r="U90" s="188" t="s">
        <v>21</v>
      </c>
      <c r="V90" s="579" t="s">
        <v>11</v>
      </c>
      <c r="W90" s="575"/>
      <c r="X90" s="575"/>
      <c r="Y90" s="575"/>
      <c r="Z90" s="575"/>
      <c r="AA90" s="575"/>
      <c r="AB90" s="580"/>
      <c r="AC90" s="575" t="s">
        <v>22</v>
      </c>
      <c r="AD90" s="575"/>
      <c r="AE90" s="575"/>
      <c r="AF90" s="575"/>
      <c r="AG90" s="577"/>
      <c r="AH90" s="577"/>
      <c r="AI90" s="577"/>
      <c r="AJ90" s="577"/>
      <c r="AK90" s="185" t="s">
        <v>20</v>
      </c>
      <c r="AL90" s="185"/>
      <c r="AM90" s="579"/>
      <c r="AN90" s="575"/>
      <c r="AO90" s="575"/>
      <c r="AP90" s="575"/>
      <c r="AQ90" s="575"/>
      <c r="AR90" s="580"/>
      <c r="AS90" s="702" t="s">
        <v>22</v>
      </c>
      <c r="AT90" s="702"/>
      <c r="AU90" s="702"/>
      <c r="AV90" s="702"/>
      <c r="AW90" s="702"/>
      <c r="AX90" s="577"/>
      <c r="AY90" s="577"/>
      <c r="AZ90" s="577"/>
      <c r="BA90" s="577"/>
      <c r="BB90" s="188" t="s">
        <v>18</v>
      </c>
      <c r="BC90" s="10"/>
      <c r="BD90" s="7"/>
      <c r="BE90" s="7"/>
      <c r="BF90" s="7"/>
      <c r="BG90" s="7"/>
      <c r="BH90" s="7"/>
      <c r="BI90" s="7"/>
      <c r="BJ90" s="7"/>
      <c r="BK90" s="7"/>
      <c r="BL90" s="7"/>
      <c r="BM90" s="7"/>
      <c r="BN90" s="7"/>
    </row>
    <row r="91" spans="1:66" ht="15" customHeight="1">
      <c r="A91" s="2"/>
      <c r="B91" s="579"/>
      <c r="C91" s="575"/>
      <c r="D91" s="575"/>
      <c r="E91" s="575"/>
      <c r="F91" s="575"/>
      <c r="G91" s="575"/>
      <c r="H91" s="575"/>
      <c r="I91" s="580"/>
      <c r="J91" s="575" t="s">
        <v>19</v>
      </c>
      <c r="K91" s="575"/>
      <c r="L91" s="575"/>
      <c r="M91" s="575"/>
      <c r="N91" s="576">
        <v>20</v>
      </c>
      <c r="O91" s="576"/>
      <c r="P91" s="578"/>
      <c r="Q91" s="578"/>
      <c r="R91" s="185" t="s">
        <v>7</v>
      </c>
      <c r="S91" s="578"/>
      <c r="T91" s="578"/>
      <c r="U91" s="188" t="s">
        <v>21</v>
      </c>
      <c r="V91" s="195"/>
      <c r="W91" s="19"/>
      <c r="X91" s="185" t="s">
        <v>10</v>
      </c>
      <c r="Y91" s="185"/>
      <c r="Z91" s="19"/>
      <c r="AA91" s="185" t="s">
        <v>9</v>
      </c>
      <c r="AB91" s="196"/>
      <c r="AC91" s="575" t="s">
        <v>19</v>
      </c>
      <c r="AD91" s="575"/>
      <c r="AE91" s="575"/>
      <c r="AF91" s="575"/>
      <c r="AG91" s="577"/>
      <c r="AH91" s="577"/>
      <c r="AI91" s="577"/>
      <c r="AJ91" s="577"/>
      <c r="AK91" s="185" t="s">
        <v>20</v>
      </c>
      <c r="AL91" s="185"/>
      <c r="AM91" s="579"/>
      <c r="AN91" s="575"/>
      <c r="AO91" s="575"/>
      <c r="AP91" s="575"/>
      <c r="AQ91" s="575"/>
      <c r="AR91" s="580"/>
      <c r="AS91" s="702" t="s">
        <v>19</v>
      </c>
      <c r="AT91" s="702"/>
      <c r="AU91" s="702"/>
      <c r="AV91" s="702"/>
      <c r="AW91" s="702"/>
      <c r="AX91" s="577"/>
      <c r="AY91" s="577"/>
      <c r="AZ91" s="577"/>
      <c r="BA91" s="577"/>
      <c r="BB91" s="188" t="s">
        <v>18</v>
      </c>
      <c r="BC91" s="10"/>
      <c r="BD91" s="7"/>
      <c r="BE91" s="7"/>
      <c r="BF91" s="7"/>
      <c r="BG91" s="7"/>
      <c r="BH91" s="7"/>
      <c r="BI91" s="7"/>
      <c r="BJ91" s="7"/>
      <c r="BK91" s="7"/>
      <c r="BL91" s="7"/>
      <c r="BM91" s="7"/>
      <c r="BN91" s="7"/>
    </row>
    <row r="92" spans="1:66" ht="7.5" customHeight="1">
      <c r="A92" s="2"/>
      <c r="B92" s="691"/>
      <c r="C92" s="692"/>
      <c r="D92" s="692"/>
      <c r="E92" s="692"/>
      <c r="F92" s="692"/>
      <c r="G92" s="692"/>
      <c r="H92" s="692"/>
      <c r="I92" s="693"/>
      <c r="J92" s="131"/>
      <c r="K92" s="131"/>
      <c r="L92" s="131"/>
      <c r="M92" s="131"/>
      <c r="N92" s="132"/>
      <c r="O92" s="132"/>
      <c r="P92" s="134"/>
      <c r="Q92" s="134"/>
      <c r="R92" s="17"/>
      <c r="S92" s="134"/>
      <c r="T92" s="134"/>
      <c r="U92" s="16"/>
      <c r="V92" s="20"/>
      <c r="W92" s="191"/>
      <c r="X92" s="17"/>
      <c r="Y92" s="17"/>
      <c r="Z92" s="191"/>
      <c r="AA92" s="17"/>
      <c r="AB92" s="18"/>
      <c r="AC92" s="131"/>
      <c r="AD92" s="131"/>
      <c r="AE92" s="131"/>
      <c r="AF92" s="131"/>
      <c r="AG92" s="133"/>
      <c r="AH92" s="133"/>
      <c r="AI92" s="133"/>
      <c r="AJ92" s="133"/>
      <c r="AK92" s="17"/>
      <c r="AL92" s="17"/>
      <c r="AM92" s="691"/>
      <c r="AN92" s="692"/>
      <c r="AO92" s="692"/>
      <c r="AP92" s="692"/>
      <c r="AQ92" s="692"/>
      <c r="AR92" s="693"/>
      <c r="AS92" s="192"/>
      <c r="AT92" s="192"/>
      <c r="AU92" s="192"/>
      <c r="AV92" s="192"/>
      <c r="AW92" s="192"/>
      <c r="AX92" s="133"/>
      <c r="AY92" s="133"/>
      <c r="AZ92" s="133"/>
      <c r="BA92" s="133"/>
      <c r="BB92" s="16"/>
      <c r="BC92" s="10"/>
      <c r="BD92" s="7"/>
      <c r="BE92" s="7"/>
      <c r="BF92" s="7"/>
      <c r="BG92" s="7"/>
      <c r="BH92" s="7"/>
      <c r="BI92" s="7"/>
      <c r="BJ92" s="7"/>
      <c r="BK92" s="7"/>
      <c r="BL92" s="7"/>
      <c r="BM92" s="7"/>
      <c r="BN92" s="7"/>
    </row>
    <row r="93" spans="1:66" ht="15" customHeight="1">
      <c r="A93" s="2"/>
      <c r="B93" s="69"/>
      <c r="C93" s="69"/>
      <c r="D93" s="69"/>
      <c r="E93" s="69"/>
      <c r="F93" s="69"/>
      <c r="G93" s="69"/>
      <c r="H93" s="69"/>
      <c r="I93" s="69"/>
      <c r="J93" s="69"/>
      <c r="K93" s="69"/>
      <c r="L93" s="69"/>
      <c r="M93" s="69"/>
      <c r="N93" s="183"/>
      <c r="O93" s="183"/>
      <c r="P93" s="184"/>
      <c r="Q93" s="184"/>
      <c r="R93" s="185"/>
      <c r="S93" s="184"/>
      <c r="T93" s="184"/>
      <c r="U93" s="185"/>
      <c r="V93" s="185"/>
      <c r="W93" s="186"/>
      <c r="X93" s="185"/>
      <c r="Y93" s="185"/>
      <c r="Z93" s="186"/>
      <c r="AA93" s="185"/>
      <c r="AB93" s="185"/>
      <c r="AC93" s="69"/>
      <c r="AD93" s="69"/>
      <c r="AE93" s="69"/>
      <c r="AF93" s="69"/>
      <c r="AG93" s="187"/>
      <c r="AH93" s="187"/>
      <c r="AI93" s="187"/>
      <c r="AJ93" s="187"/>
      <c r="AK93" s="185"/>
      <c r="AL93" s="185"/>
      <c r="AM93" s="69"/>
      <c r="AN93" s="69"/>
      <c r="AO93" s="69"/>
      <c r="AP93" s="69"/>
      <c r="AQ93" s="69"/>
      <c r="AR93" s="69"/>
      <c r="AS93" s="69"/>
      <c r="AT93" s="69"/>
      <c r="AU93" s="69"/>
      <c r="AV93" s="69"/>
      <c r="AW93" s="69"/>
      <c r="AX93" s="187"/>
      <c r="AY93" s="187"/>
      <c r="AZ93" s="187"/>
      <c r="BA93" s="187"/>
      <c r="BB93" s="185"/>
      <c r="BC93" s="10"/>
      <c r="BD93" s="7"/>
      <c r="BE93" s="7"/>
      <c r="BF93" s="7"/>
      <c r="BG93" s="7"/>
      <c r="BH93" s="7"/>
      <c r="BI93" s="7"/>
      <c r="BJ93" s="7"/>
      <c r="BK93" s="7"/>
      <c r="BL93" s="7"/>
      <c r="BM93" s="7"/>
      <c r="BN93" s="7"/>
    </row>
    <row r="94" spans="1:66" ht="15" customHeight="1">
      <c r="A94" s="2"/>
      <c r="U94" s="4"/>
      <c r="V94" s="11"/>
      <c r="AK94" s="582" t="s">
        <v>3</v>
      </c>
      <c r="AL94" s="582"/>
      <c r="AM94" s="582"/>
      <c r="AN94" s="582"/>
      <c r="AO94" s="582"/>
      <c r="AP94" s="582"/>
      <c r="AQ94" s="582" t="s">
        <v>1</v>
      </c>
      <c r="AR94" s="582"/>
      <c r="AS94" s="582"/>
      <c r="AT94" s="582"/>
      <c r="AU94" s="582"/>
      <c r="AV94" s="582"/>
      <c r="AW94" s="582" t="s">
        <v>2</v>
      </c>
      <c r="AX94" s="582"/>
      <c r="AY94" s="582"/>
      <c r="AZ94" s="582"/>
      <c r="BA94" s="582"/>
      <c r="BB94" s="582"/>
      <c r="BC94" s="10"/>
      <c r="BD94" s="7"/>
      <c r="BK94" s="7"/>
      <c r="BL94" s="7"/>
      <c r="BM94" s="7"/>
      <c r="BN94" s="7"/>
    </row>
    <row r="95" spans="1:66" ht="15" customHeight="1">
      <c r="A95" s="2"/>
      <c r="AK95" s="698" t="s">
        <v>0</v>
      </c>
      <c r="AL95" s="698"/>
      <c r="AM95" s="698"/>
      <c r="AN95" s="698"/>
      <c r="AO95" s="698"/>
      <c r="AP95" s="698"/>
      <c r="AQ95" s="699" t="str">
        <f>IF(AW95="送付不要","処理必要","処理不要 ")</f>
        <v>処理必要</v>
      </c>
      <c r="AR95" s="699"/>
      <c r="AS95" s="699"/>
      <c r="AT95" s="699"/>
      <c r="AU95" s="699"/>
      <c r="AV95" s="699"/>
      <c r="AW95" s="699" t="str">
        <f>IF(AW101&lt;&gt;0,"送付不要",AP4)</f>
        <v>送付不要</v>
      </c>
      <c r="AX95" s="699"/>
      <c r="AY95" s="699"/>
      <c r="AZ95" s="699"/>
      <c r="BA95" s="699"/>
      <c r="BB95" s="699"/>
      <c r="BC95" s="10"/>
      <c r="BD95" s="7"/>
      <c r="BK95" s="7"/>
      <c r="BL95" s="7"/>
      <c r="BM95" s="7"/>
      <c r="BN95" s="7"/>
    </row>
    <row r="96" spans="1:66" ht="19.5" customHeight="1">
      <c r="A96" s="2"/>
      <c r="AO96" s="11"/>
      <c r="AP96" s="11"/>
      <c r="AQ96" s="11"/>
      <c r="AR96" s="11"/>
      <c r="AS96" s="11"/>
      <c r="AT96" s="11"/>
      <c r="AU96" s="11"/>
      <c r="AV96" s="11"/>
      <c r="AW96" s="11"/>
      <c r="BA96" s="700" t="s">
        <v>146</v>
      </c>
      <c r="BB96" s="700"/>
      <c r="BC96" s="700"/>
      <c r="BD96" s="7"/>
      <c r="BE96" s="7"/>
      <c r="BF96" s="7"/>
      <c r="BG96" s="7"/>
      <c r="BH96" s="7"/>
      <c r="BI96" s="7"/>
      <c r="BJ96" s="7"/>
      <c r="BK96" s="7"/>
      <c r="BL96" s="7"/>
      <c r="BM96" s="7"/>
      <c r="BN96" s="7"/>
    </row>
    <row r="97" spans="1:66" ht="20.100000000000001" customHeight="1">
      <c r="A97" s="2"/>
      <c r="B97" s="697" t="s">
        <v>140</v>
      </c>
      <c r="C97" s="697"/>
      <c r="D97" s="697"/>
      <c r="E97" s="697"/>
      <c r="F97" s="697"/>
      <c r="G97" s="697"/>
      <c r="H97" s="697" t="s">
        <v>141</v>
      </c>
      <c r="I97" s="697"/>
      <c r="J97" s="697"/>
      <c r="K97" s="697"/>
      <c r="L97" s="697"/>
      <c r="M97" s="697"/>
      <c r="N97" s="697" t="s">
        <v>142</v>
      </c>
      <c r="O97" s="697"/>
      <c r="P97" s="697"/>
      <c r="Q97" s="697"/>
      <c r="R97" s="697"/>
      <c r="S97" s="697"/>
      <c r="T97" s="697" t="s">
        <v>143</v>
      </c>
      <c r="U97" s="697"/>
      <c r="V97" s="697"/>
      <c r="W97" s="697"/>
      <c r="X97" s="697"/>
      <c r="Y97" s="697"/>
      <c r="Z97" s="697" t="s">
        <v>155</v>
      </c>
      <c r="AA97" s="697"/>
      <c r="AB97" s="697"/>
      <c r="AC97" s="697"/>
      <c r="AD97" s="697"/>
      <c r="AE97" s="697"/>
      <c r="AS97" s="587"/>
      <c r="AT97" s="587"/>
      <c r="AU97" s="587"/>
      <c r="AV97" s="587"/>
      <c r="AW97" s="587"/>
      <c r="AX97" s="587"/>
      <c r="BB97" s="10"/>
      <c r="BC97" s="10"/>
      <c r="BD97" s="7"/>
      <c r="BE97" s="7"/>
      <c r="BF97" s="7"/>
      <c r="BG97" s="7"/>
      <c r="BH97" s="7"/>
      <c r="BI97" s="7"/>
      <c r="BJ97" s="7"/>
      <c r="BK97" s="7"/>
      <c r="BL97" s="7"/>
      <c r="BM97" s="7"/>
      <c r="BN97" s="7"/>
    </row>
    <row r="98" spans="1:66" ht="20.100000000000001" customHeight="1">
      <c r="A98" s="2"/>
      <c r="B98" s="586" t="str">
        <f>'①基本情報・異動情報（学生入力用）'!G26</f>
        <v>エラー：未入力項目があります。必要項目を全て入力してください。</v>
      </c>
      <c r="C98" s="586"/>
      <c r="D98" s="586"/>
      <c r="E98" s="586"/>
      <c r="F98" s="586"/>
      <c r="G98" s="586"/>
      <c r="H98" s="586" t="str">
        <f>'①基本情報・異動情報（学生入力用）'!Z26</f>
        <v>エラー：未入力項目があります。必要項目を全て入力してください。</v>
      </c>
      <c r="I98" s="586"/>
      <c r="J98" s="586"/>
      <c r="K98" s="586"/>
      <c r="L98" s="586"/>
      <c r="M98" s="586"/>
      <c r="N98" s="586" t="str">
        <f>'②異動情報・学校情報・未振込情報（学校入力用）'!Y25</f>
        <v>エラー：未入力項目があります。必要項目を全て入力してください。</v>
      </c>
      <c r="O98" s="586"/>
      <c r="P98" s="586"/>
      <c r="Q98" s="586"/>
      <c r="R98" s="586"/>
      <c r="S98" s="586"/>
      <c r="T98" s="586" t="str">
        <f>'②異動情報・学校情報・未振込情報（学校入力用）'!AO54</f>
        <v>エラー：未入力項目があります。必要項目を全て入力してください。</v>
      </c>
      <c r="U98" s="586"/>
      <c r="V98" s="586"/>
      <c r="W98" s="586"/>
      <c r="X98" s="586"/>
      <c r="Y98" s="586"/>
      <c r="Z98" s="586" t="str">
        <f>'②異動情報・学校情報・未振込情報（学校入力用）'!AN25</f>
        <v/>
      </c>
      <c r="AA98" s="586"/>
      <c r="AB98" s="586"/>
      <c r="AC98" s="586"/>
      <c r="AD98" s="586"/>
      <c r="AE98" s="586"/>
      <c r="AS98" s="587"/>
      <c r="AT98" s="587"/>
      <c r="AU98" s="587"/>
      <c r="AV98" s="587"/>
      <c r="AW98" s="587"/>
      <c r="AX98" s="587"/>
      <c r="BB98" s="10"/>
      <c r="BC98" s="10"/>
      <c r="BD98" s="7"/>
      <c r="BE98" s="7"/>
      <c r="BF98" s="7"/>
      <c r="BG98" s="7"/>
      <c r="BH98" s="7"/>
      <c r="BI98" s="7"/>
      <c r="BJ98" s="7"/>
      <c r="BK98" s="7"/>
      <c r="BL98" s="7"/>
      <c r="BM98" s="7"/>
      <c r="BN98" s="7"/>
    </row>
    <row r="99" spans="1:66" ht="20.100000000000001" customHeight="1">
      <c r="A99" s="2"/>
      <c r="B99" s="586"/>
      <c r="C99" s="586"/>
      <c r="D99" s="586"/>
      <c r="E99" s="586"/>
      <c r="F99" s="586"/>
      <c r="G99" s="586"/>
      <c r="H99" s="586"/>
      <c r="I99" s="586"/>
      <c r="J99" s="586"/>
      <c r="K99" s="586"/>
      <c r="L99" s="586"/>
      <c r="M99" s="586"/>
      <c r="N99" s="586"/>
      <c r="O99" s="586"/>
      <c r="P99" s="586"/>
      <c r="Q99" s="586"/>
      <c r="R99" s="586"/>
      <c r="S99" s="586"/>
      <c r="T99" s="586"/>
      <c r="U99" s="586"/>
      <c r="V99" s="586"/>
      <c r="W99" s="586"/>
      <c r="X99" s="586"/>
      <c r="Y99" s="586"/>
      <c r="Z99" s="586"/>
      <c r="AA99" s="586"/>
      <c r="AB99" s="586"/>
      <c r="AC99" s="586"/>
      <c r="AD99" s="586"/>
      <c r="AE99" s="586"/>
      <c r="AS99" s="587"/>
      <c r="AT99" s="587"/>
      <c r="AU99" s="587"/>
      <c r="AV99" s="587"/>
      <c r="AW99" s="587"/>
      <c r="AX99" s="587"/>
      <c r="BB99" s="10"/>
      <c r="BC99" s="10"/>
      <c r="BD99" s="7"/>
      <c r="BE99" s="7"/>
      <c r="BF99" s="7"/>
      <c r="BG99" s="7"/>
      <c r="BH99" s="7"/>
      <c r="BI99" s="7"/>
      <c r="BJ99" s="7"/>
      <c r="BK99" s="7"/>
      <c r="BL99" s="7"/>
      <c r="BM99" s="7"/>
      <c r="BN99" s="7"/>
    </row>
    <row r="100" spans="1:66" ht="20.100000000000001" customHeight="1" thickBot="1">
      <c r="A100" s="2"/>
      <c r="B100" s="586"/>
      <c r="C100" s="586"/>
      <c r="D100" s="586"/>
      <c r="E100" s="586"/>
      <c r="F100" s="586"/>
      <c r="G100" s="586"/>
      <c r="H100" s="586"/>
      <c r="I100" s="586"/>
      <c r="J100" s="586"/>
      <c r="K100" s="586"/>
      <c r="L100" s="586"/>
      <c r="M100" s="586"/>
      <c r="N100" s="586"/>
      <c r="O100" s="586"/>
      <c r="P100" s="586"/>
      <c r="Q100" s="586"/>
      <c r="R100" s="586"/>
      <c r="S100" s="586"/>
      <c r="T100" s="586"/>
      <c r="U100" s="586"/>
      <c r="V100" s="586"/>
      <c r="W100" s="586"/>
      <c r="X100" s="586"/>
      <c r="Y100" s="586"/>
      <c r="Z100" s="586"/>
      <c r="AA100" s="586"/>
      <c r="AB100" s="586"/>
      <c r="AC100" s="586"/>
      <c r="AD100" s="586"/>
      <c r="AE100" s="586"/>
      <c r="AS100" s="587"/>
      <c r="AT100" s="587"/>
      <c r="AU100" s="587"/>
      <c r="AV100" s="587"/>
      <c r="AW100" s="587"/>
      <c r="AX100" s="587"/>
      <c r="BB100" s="10"/>
      <c r="BC100" s="10"/>
      <c r="BD100" s="7"/>
      <c r="BE100" s="7"/>
      <c r="BF100" s="7"/>
      <c r="BG100" s="7"/>
      <c r="BH100" s="7"/>
      <c r="BI100" s="7"/>
      <c r="BJ100" s="7"/>
      <c r="BK100" s="7"/>
      <c r="BL100" s="7"/>
      <c r="BM100" s="7"/>
      <c r="BN100" s="7"/>
    </row>
    <row r="101" spans="1:66" ht="20.100000000000001" customHeight="1" thickBot="1">
      <c r="A101" s="2"/>
      <c r="B101" s="581">
        <f>IF(B98="エラー：未入力項目があります。必要項目を全て入力してください。",1,0)</f>
        <v>1</v>
      </c>
      <c r="C101" s="581"/>
      <c r="D101" s="581"/>
      <c r="E101" s="581"/>
      <c r="F101" s="581"/>
      <c r="G101" s="581"/>
      <c r="H101" s="581">
        <f>IF(H98="エラー：未入力項目があります。必要項目を全て入力してください。",1,0)</f>
        <v>1</v>
      </c>
      <c r="I101" s="581"/>
      <c r="J101" s="581"/>
      <c r="K101" s="581"/>
      <c r="L101" s="581"/>
      <c r="M101" s="581"/>
      <c r="N101" s="581">
        <f t="shared" ref="N101" si="0">IF(N98="エラー：未入力項目があります。必要項目を全て入力してください。",1,0)</f>
        <v>1</v>
      </c>
      <c r="O101" s="581"/>
      <c r="P101" s="581"/>
      <c r="Q101" s="581"/>
      <c r="R101" s="581"/>
      <c r="S101" s="581"/>
      <c r="T101" s="581">
        <f>IF(T98="エラー：未入力項目があります。必要項目を全て入力してください。",1,0)</f>
        <v>1</v>
      </c>
      <c r="U101" s="581"/>
      <c r="V101" s="581"/>
      <c r="W101" s="581"/>
      <c r="X101" s="581"/>
      <c r="Y101" s="581"/>
      <c r="Z101" s="581">
        <f>IF(OR(Z98="正しい退学日と退学決定日が入力されています。",Z98=""),0,1)</f>
        <v>0</v>
      </c>
      <c r="AA101" s="581"/>
      <c r="AB101" s="581"/>
      <c r="AC101" s="581"/>
      <c r="AD101" s="581"/>
      <c r="AE101" s="581"/>
      <c r="AW101" s="583">
        <f>B101+H101+N101+T101+Z101</f>
        <v>4</v>
      </c>
      <c r="AX101" s="584"/>
      <c r="AY101" s="584"/>
      <c r="AZ101" s="584"/>
      <c r="BA101" s="584"/>
      <c r="BB101" s="585"/>
      <c r="BD101" s="7"/>
      <c r="BE101" s="7"/>
      <c r="BF101" s="7"/>
      <c r="BG101" s="7"/>
      <c r="BH101" s="7"/>
      <c r="BI101" s="7"/>
      <c r="BJ101" s="7"/>
      <c r="BK101" s="7"/>
      <c r="BL101" s="7"/>
      <c r="BM101" s="7"/>
      <c r="BN101" s="7"/>
    </row>
    <row r="102" spans="1:66" ht="20.100000000000001" customHeight="1">
      <c r="A102" s="2"/>
      <c r="U102" s="4"/>
      <c r="V102" s="11"/>
      <c r="AO102" s="11"/>
      <c r="AP102" s="11"/>
      <c r="AQ102" s="11"/>
      <c r="AR102" s="11"/>
      <c r="AS102" s="11"/>
      <c r="AT102" s="11"/>
      <c r="AU102" s="11"/>
      <c r="AV102" s="11"/>
      <c r="AW102" s="11"/>
      <c r="BB102" s="10"/>
      <c r="BC102" s="10"/>
      <c r="BD102" s="7"/>
      <c r="BE102" s="7"/>
      <c r="BF102" s="7"/>
      <c r="BG102" s="7"/>
      <c r="BH102" s="7"/>
      <c r="BI102" s="7"/>
      <c r="BJ102" s="7"/>
      <c r="BK102" s="7"/>
      <c r="BL102" s="7"/>
      <c r="BM102" s="7"/>
      <c r="BN102" s="7"/>
    </row>
    <row r="103" spans="1:66" ht="20.100000000000001" customHeight="1">
      <c r="A103" s="2"/>
      <c r="AT103" s="11"/>
      <c r="BC103" s="10"/>
      <c r="BD103" s="7"/>
      <c r="BE103" s="7"/>
      <c r="BF103" s="7"/>
      <c r="BG103" s="7"/>
      <c r="BH103" s="7"/>
      <c r="BI103" s="7"/>
      <c r="BJ103" s="7"/>
      <c r="BK103" s="7"/>
      <c r="BL103" s="7"/>
      <c r="BM103" s="7"/>
      <c r="BN103" s="7"/>
    </row>
    <row r="104" spans="1:66" ht="20.100000000000001" customHeight="1">
      <c r="A104" s="2"/>
      <c r="B104" s="15"/>
      <c r="C104" s="14"/>
      <c r="D104" s="14"/>
      <c r="E104" s="14"/>
      <c r="F104" s="14"/>
      <c r="G104" s="11"/>
      <c r="H104" s="11"/>
      <c r="I104" s="11"/>
      <c r="J104" s="11"/>
      <c r="K104" s="11"/>
      <c r="L104" s="11"/>
      <c r="M104" s="11"/>
      <c r="N104" s="11"/>
      <c r="O104" s="13"/>
      <c r="P104" s="11"/>
      <c r="AT104" s="11"/>
      <c r="AU104" s="11"/>
      <c r="AV104" s="11"/>
      <c r="AW104" s="11"/>
      <c r="BB104" s="10"/>
      <c r="BC104" s="10"/>
      <c r="BD104" s="7"/>
      <c r="BE104" s="7"/>
      <c r="BF104" s="7"/>
      <c r="BG104" s="7"/>
      <c r="BH104" s="7"/>
      <c r="BI104" s="7"/>
      <c r="BJ104" s="7"/>
      <c r="BK104" s="7"/>
      <c r="BL104" s="7"/>
      <c r="BM104" s="7"/>
      <c r="BN104" s="7"/>
    </row>
    <row r="105" spans="1:66" ht="20.100000000000001" customHeight="1">
      <c r="A105" s="2"/>
      <c r="B105" s="9"/>
      <c r="C105" s="9"/>
      <c r="D105" s="9"/>
      <c r="E105" s="9"/>
      <c r="F105" s="9"/>
      <c r="G105" s="9"/>
      <c r="H105" s="9"/>
      <c r="I105" s="9"/>
      <c r="J105" s="9"/>
      <c r="K105" s="9"/>
      <c r="L105" s="9"/>
      <c r="M105" s="9"/>
      <c r="N105" s="9"/>
      <c r="O105" s="9"/>
      <c r="P105" s="9"/>
      <c r="AT105" s="9"/>
      <c r="AU105" s="9"/>
      <c r="AV105" s="9"/>
      <c r="AW105" s="9"/>
      <c r="AX105" s="9"/>
      <c r="AY105" s="9"/>
      <c r="AZ105" s="9"/>
      <c r="BA105" s="9"/>
      <c r="BB105" s="9"/>
      <c r="BC105" s="1"/>
      <c r="BM105" s="7"/>
      <c r="BN105" s="7"/>
    </row>
    <row r="106" spans="1:66" ht="20.100000000000001" customHeight="1">
      <c r="A106" s="2"/>
      <c r="B106" s="2"/>
      <c r="C106" s="2"/>
      <c r="D106" s="2"/>
      <c r="E106" s="2"/>
      <c r="F106" s="2"/>
      <c r="G106" s="2"/>
      <c r="H106" s="2"/>
      <c r="I106" s="2"/>
      <c r="J106" s="2"/>
      <c r="K106" s="2"/>
      <c r="L106" s="2"/>
      <c r="M106" s="2"/>
      <c r="N106" s="2"/>
      <c r="O106" s="2"/>
      <c r="P106" s="2"/>
      <c r="AT106" s="8"/>
      <c r="AU106" s="8"/>
      <c r="AV106" s="8"/>
      <c r="AW106" s="8"/>
      <c r="AY106" s="1"/>
      <c r="AZ106" s="1"/>
      <c r="BA106" s="1"/>
      <c r="BB106" s="1"/>
      <c r="BC106" s="1"/>
      <c r="BM106" s="7"/>
      <c r="BN106" s="7"/>
    </row>
    <row r="107" spans="1:66" ht="20.100000000000001" customHeight="1">
      <c r="A107" s="2"/>
      <c r="B107" s="5"/>
      <c r="C107" s="2"/>
      <c r="D107" s="2"/>
      <c r="E107" s="2"/>
      <c r="F107" s="2"/>
      <c r="G107" s="2"/>
      <c r="H107" s="2"/>
      <c r="I107" s="2"/>
      <c r="J107" s="2"/>
      <c r="K107" s="2"/>
      <c r="L107" s="2"/>
      <c r="M107" s="2"/>
      <c r="N107" s="2"/>
      <c r="O107" s="2"/>
      <c r="P107" s="2"/>
      <c r="AT107" s="6"/>
      <c r="AU107" s="6"/>
      <c r="AV107" s="6"/>
      <c r="AW107" s="6"/>
    </row>
    <row r="108" spans="1:66" ht="20.100000000000001" customHeight="1">
      <c r="A108" s="2"/>
      <c r="AX108" s="1"/>
      <c r="AY108" s="1"/>
    </row>
    <row r="109" spans="1:66" ht="15" customHeight="1">
      <c r="B109" s="574"/>
      <c r="C109" s="574"/>
      <c r="D109" s="574"/>
      <c r="E109" s="574"/>
      <c r="F109" s="574"/>
      <c r="G109" s="574"/>
      <c r="H109" s="574"/>
      <c r="I109" s="574"/>
      <c r="J109" s="574"/>
      <c r="K109" s="574"/>
      <c r="L109" s="574"/>
      <c r="M109" s="574"/>
      <c r="N109" s="574"/>
      <c r="O109" s="574"/>
      <c r="P109" s="574"/>
      <c r="Q109" s="574"/>
      <c r="R109" s="574"/>
      <c r="S109" s="574"/>
      <c r="T109" s="574"/>
      <c r="U109" s="574"/>
      <c r="V109" s="574"/>
      <c r="W109" s="574"/>
      <c r="X109" s="574"/>
      <c r="Y109" s="574"/>
      <c r="Z109" s="574"/>
      <c r="AA109" s="574"/>
      <c r="AB109" s="574"/>
      <c r="AC109" s="574"/>
      <c r="AD109" s="574"/>
      <c r="AE109" s="574"/>
      <c r="AF109" s="574"/>
      <c r="AG109" s="574"/>
      <c r="AH109" s="574"/>
      <c r="AI109" s="574"/>
      <c r="AJ109" s="574"/>
      <c r="AK109" s="574"/>
      <c r="AL109" s="574"/>
      <c r="AM109" s="574"/>
      <c r="AN109" s="574"/>
      <c r="AO109" s="574"/>
      <c r="AP109" s="574"/>
      <c r="AQ109" s="574"/>
      <c r="AR109" s="574"/>
      <c r="AS109" s="574"/>
      <c r="AT109" s="574"/>
      <c r="AU109" s="574"/>
      <c r="AV109" s="574"/>
      <c r="AW109" s="574"/>
      <c r="AX109" s="574"/>
      <c r="AY109" s="574"/>
      <c r="AZ109" s="574"/>
      <c r="BA109" s="574"/>
      <c r="BB109" s="574"/>
    </row>
    <row r="110" spans="1:66" ht="15" customHeight="1">
      <c r="A110" s="2"/>
      <c r="B110" s="5"/>
      <c r="C110" s="5"/>
      <c r="D110" s="5"/>
      <c r="E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row>
    <row r="111" spans="1:66" ht="15" customHeight="1">
      <c r="A111" s="2"/>
      <c r="B111" s="5"/>
      <c r="C111" s="5"/>
      <c r="D111" s="5"/>
      <c r="E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row>
    <row r="112" spans="1:66" ht="15" customHeight="1">
      <c r="A112" s="2"/>
      <c r="B112" s="5"/>
      <c r="C112" s="5"/>
      <c r="D112" s="5"/>
      <c r="E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row>
    <row r="113" spans="1:49" ht="15" customHeight="1">
      <c r="A113" s="2"/>
      <c r="B113" s="5"/>
      <c r="C113" s="5"/>
      <c r="D113" s="5"/>
      <c r="E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row>
    <row r="114" spans="1:49" ht="15" customHeight="1">
      <c r="A114" s="2"/>
      <c r="B114" s="5"/>
      <c r="C114" s="5"/>
      <c r="D114" s="5"/>
      <c r="E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row>
    <row r="115" spans="1:49" ht="15" customHeight="1">
      <c r="A115" s="2"/>
      <c r="B115" s="5"/>
      <c r="C115" s="5"/>
      <c r="D115" s="5"/>
      <c r="E115" s="5"/>
      <c r="Y115" s="5"/>
      <c r="Z115" s="5"/>
      <c r="AA115" s="5"/>
      <c r="AB115" s="5"/>
      <c r="AC115" s="5"/>
      <c r="AD115" s="5"/>
      <c r="AE115" s="5"/>
      <c r="AF115" s="5"/>
      <c r="AG115" s="5"/>
      <c r="AH115" s="5"/>
      <c r="AI115" s="5"/>
      <c r="AJ115" s="5"/>
      <c r="AK115" s="5"/>
      <c r="AL115" s="5"/>
      <c r="AM115" s="5"/>
      <c r="AN115" s="5"/>
      <c r="AO115" s="5"/>
      <c r="AP115" s="5"/>
      <c r="AQ115" s="5"/>
      <c r="AR115" s="5"/>
      <c r="AS115" s="5"/>
      <c r="AT115" s="5"/>
      <c r="AU115" s="5"/>
      <c r="AV115" s="5"/>
      <c r="AW115" s="5"/>
    </row>
    <row r="116" spans="1:49" ht="15" customHeight="1">
      <c r="A116" s="2"/>
      <c r="B116" s="5"/>
      <c r="C116" s="5"/>
      <c r="D116" s="5"/>
      <c r="E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row>
    <row r="117" spans="1:49" ht="15" customHeight="1">
      <c r="A117" s="2"/>
      <c r="B117" s="5"/>
      <c r="C117" s="5"/>
      <c r="D117" s="5"/>
      <c r="E117" s="5"/>
      <c r="Y117" s="5"/>
      <c r="Z117" s="5"/>
      <c r="AA117" s="5"/>
      <c r="AB117" s="5"/>
      <c r="AC117" s="5"/>
      <c r="AD117" s="5"/>
      <c r="AE117" s="5"/>
      <c r="AF117" s="5"/>
      <c r="AG117" s="5"/>
      <c r="AH117" s="5"/>
      <c r="AI117" s="5"/>
      <c r="AJ117" s="5"/>
      <c r="AK117" s="5"/>
      <c r="AL117" s="5"/>
      <c r="AM117" s="5"/>
      <c r="AN117" s="5"/>
      <c r="AO117" s="5"/>
      <c r="AP117" s="5"/>
      <c r="AQ117" s="5"/>
      <c r="AR117" s="5"/>
      <c r="AS117" s="5"/>
      <c r="AT117" s="5"/>
      <c r="AU117" s="5"/>
      <c r="AV117" s="5"/>
      <c r="AW117" s="5"/>
    </row>
    <row r="118" spans="1:49" ht="15" customHeight="1">
      <c r="A118" s="2"/>
      <c r="B118" s="5"/>
      <c r="C118" s="5"/>
      <c r="D118" s="5"/>
      <c r="E118" s="5"/>
      <c r="Y118" s="5"/>
      <c r="Z118" s="5"/>
      <c r="AA118" s="5"/>
      <c r="AB118" s="5"/>
      <c r="AC118" s="5"/>
      <c r="AD118" s="5"/>
      <c r="AE118" s="5"/>
      <c r="AF118" s="5"/>
      <c r="AG118" s="5"/>
      <c r="AH118" s="5"/>
      <c r="AI118" s="5"/>
      <c r="AJ118" s="5"/>
      <c r="AK118" s="5"/>
      <c r="AL118" s="5"/>
      <c r="AM118" s="5"/>
      <c r="AN118" s="5"/>
      <c r="AO118" s="5"/>
      <c r="AP118" s="5"/>
      <c r="AQ118" s="5"/>
      <c r="AR118" s="5"/>
      <c r="AS118" s="5"/>
      <c r="AT118" s="5"/>
      <c r="AU118" s="5"/>
      <c r="AV118" s="5"/>
      <c r="AW118" s="5"/>
    </row>
    <row r="119" spans="1:49" ht="15" customHeight="1">
      <c r="A119" s="2"/>
      <c r="B119" s="5"/>
      <c r="C119" s="5"/>
      <c r="D119" s="5"/>
      <c r="E119" s="5"/>
      <c r="Y119" s="5"/>
      <c r="Z119" s="5"/>
      <c r="AA119" s="5"/>
      <c r="AB119" s="5"/>
      <c r="AC119" s="5"/>
      <c r="AD119" s="5"/>
      <c r="AE119" s="5"/>
      <c r="AF119" s="5"/>
      <c r="AG119" s="5"/>
      <c r="AH119" s="5"/>
      <c r="AI119" s="5"/>
      <c r="AJ119" s="5"/>
      <c r="AK119" s="5"/>
      <c r="AL119" s="5"/>
      <c r="AM119" s="5"/>
      <c r="AN119" s="5"/>
      <c r="AO119" s="5"/>
      <c r="AP119" s="5"/>
      <c r="AQ119" s="5"/>
      <c r="AR119" s="5"/>
      <c r="AS119" s="5"/>
      <c r="AT119" s="5"/>
      <c r="AU119" s="5"/>
      <c r="AV119" s="5"/>
      <c r="AW119" s="5"/>
    </row>
    <row r="120" spans="1:49" ht="15" customHeight="1">
      <c r="A120" s="2"/>
      <c r="B120" s="5"/>
      <c r="C120" s="5"/>
      <c r="D120" s="5"/>
      <c r="E120" s="5"/>
      <c r="Y120" s="5"/>
      <c r="Z120" s="5"/>
      <c r="AA120" s="5"/>
      <c r="AB120" s="5"/>
      <c r="AC120" s="5"/>
      <c r="AD120" s="5"/>
      <c r="AE120" s="5"/>
      <c r="AF120" s="5"/>
      <c r="AG120" s="5"/>
      <c r="AH120" s="5"/>
      <c r="AI120" s="5"/>
      <c r="AJ120" s="5"/>
      <c r="AK120" s="5"/>
      <c r="AL120" s="5"/>
      <c r="AM120" s="5"/>
      <c r="AN120" s="5"/>
      <c r="AO120" s="5"/>
      <c r="AP120" s="5"/>
      <c r="AQ120" s="5"/>
      <c r="AR120" s="5"/>
      <c r="AS120" s="5"/>
      <c r="AT120" s="5"/>
      <c r="AU120" s="5"/>
      <c r="AV120" s="5"/>
      <c r="AW120" s="5"/>
    </row>
    <row r="121" spans="1:49" ht="15" customHeight="1">
      <c r="A121" s="2"/>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c r="AC121" s="5"/>
      <c r="AD121" s="5"/>
      <c r="AE121" s="5"/>
      <c r="AF121" s="5"/>
      <c r="AG121" s="5"/>
      <c r="AH121" s="5"/>
      <c r="AI121" s="5"/>
      <c r="AJ121" s="5"/>
      <c r="AK121" s="5"/>
      <c r="AL121" s="5"/>
      <c r="AM121" s="5"/>
      <c r="AN121" s="5"/>
      <c r="AO121" s="5"/>
      <c r="AP121" s="5"/>
      <c r="AQ121" s="5"/>
      <c r="AR121" s="5"/>
      <c r="AS121" s="5"/>
      <c r="AT121" s="5"/>
      <c r="AU121" s="5"/>
      <c r="AV121" s="5"/>
      <c r="AW121" s="5"/>
    </row>
    <row r="122" spans="1:49" ht="15" customHeight="1">
      <c r="A122" s="2"/>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row>
    <row r="123" spans="1:49" ht="15" customHeight="1">
      <c r="A123" s="2"/>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c r="AR123" s="5"/>
      <c r="AS123" s="5"/>
      <c r="AT123" s="5"/>
      <c r="AU123" s="5"/>
      <c r="AV123" s="5"/>
      <c r="AW123" s="5"/>
    </row>
    <row r="124" spans="1:49" ht="15" customHeight="1">
      <c r="A124" s="2"/>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c r="AC124" s="5"/>
      <c r="AD124" s="5"/>
      <c r="AE124" s="5"/>
      <c r="AF124" s="5"/>
      <c r="AG124" s="5"/>
      <c r="AH124" s="5"/>
      <c r="AI124" s="5"/>
      <c r="AJ124" s="5"/>
      <c r="AK124" s="5"/>
      <c r="AL124" s="5"/>
      <c r="AM124" s="5"/>
      <c r="AN124" s="5"/>
      <c r="AO124" s="5"/>
      <c r="AP124" s="5"/>
      <c r="AQ124" s="5"/>
      <c r="AR124" s="5"/>
      <c r="AS124" s="5"/>
      <c r="AT124" s="5"/>
      <c r="AU124" s="5"/>
      <c r="AV124" s="5"/>
      <c r="AW124" s="5"/>
    </row>
    <row r="125" spans="1:49" ht="15" customHeight="1">
      <c r="A125" s="2"/>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row>
    <row r="126" spans="1:49" ht="15" customHeight="1">
      <c r="A126" s="2"/>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row>
    <row r="127" spans="1:49" ht="15" customHeight="1">
      <c r="A127" s="2"/>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row>
    <row r="128" spans="1:49" ht="15" customHeight="1">
      <c r="A128" s="2"/>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c r="AC128" s="5"/>
      <c r="AD128" s="5"/>
      <c r="AE128" s="5"/>
      <c r="AF128" s="5"/>
      <c r="AG128" s="5"/>
      <c r="AH128" s="5"/>
      <c r="AI128" s="5"/>
      <c r="AJ128" s="5"/>
      <c r="AK128" s="5"/>
      <c r="AL128" s="5"/>
      <c r="AM128" s="5"/>
      <c r="AN128" s="5"/>
      <c r="AO128" s="5"/>
      <c r="AP128" s="5"/>
      <c r="AQ128" s="5"/>
      <c r="AR128" s="5"/>
      <c r="AS128" s="5"/>
      <c r="AT128" s="5"/>
      <c r="AU128" s="5"/>
      <c r="AV128" s="5"/>
      <c r="AW128" s="5"/>
    </row>
    <row r="129" spans="1:49" ht="15" customHeight="1">
      <c r="A129" s="2"/>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row>
    <row r="130" spans="1:49" ht="15" customHeight="1">
      <c r="A130" s="2"/>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c r="AC130" s="5"/>
      <c r="AD130" s="5"/>
      <c r="AE130" s="5"/>
      <c r="AF130" s="5"/>
      <c r="AG130" s="5"/>
      <c r="AH130" s="5"/>
      <c r="AI130" s="5"/>
      <c r="AJ130" s="5"/>
      <c r="AK130" s="5"/>
      <c r="AL130" s="5"/>
      <c r="AM130" s="5"/>
      <c r="AN130" s="5"/>
      <c r="AO130" s="5"/>
      <c r="AP130" s="5"/>
      <c r="AQ130" s="5"/>
      <c r="AR130" s="5"/>
      <c r="AS130" s="5"/>
      <c r="AT130" s="5"/>
      <c r="AU130" s="5"/>
      <c r="AV130" s="5"/>
      <c r="AW130" s="5"/>
    </row>
    <row r="131" spans="1:49" ht="15" customHeight="1">
      <c r="A131" s="2"/>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row>
    <row r="132" spans="1:49" ht="15" customHeight="1">
      <c r="A132" s="2"/>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row>
    <row r="133" spans="1:49" ht="15" customHeight="1">
      <c r="A133" s="2"/>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row>
    <row r="134" spans="1:49" ht="15" customHeight="1">
      <c r="A134" s="2"/>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c r="AC134" s="5"/>
      <c r="AD134" s="5"/>
      <c r="AE134" s="5"/>
      <c r="AF134" s="5"/>
      <c r="AG134" s="5"/>
      <c r="AH134" s="5"/>
      <c r="AI134" s="5"/>
      <c r="AJ134" s="5"/>
      <c r="AK134" s="5"/>
      <c r="AL134" s="5"/>
      <c r="AM134" s="5"/>
      <c r="AN134" s="5"/>
      <c r="AO134" s="5"/>
      <c r="AP134" s="5"/>
      <c r="AQ134" s="5"/>
      <c r="AR134" s="5"/>
      <c r="AS134" s="5"/>
      <c r="AT134" s="5"/>
      <c r="AU134" s="5"/>
      <c r="AV134" s="5"/>
      <c r="AW134" s="5"/>
    </row>
    <row r="135" spans="1:49" ht="15" customHeight="1">
      <c r="A135" s="2"/>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row>
    <row r="136" spans="1:49" ht="15" customHeight="1">
      <c r="A136" s="2"/>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c r="AC136" s="5"/>
      <c r="AD136" s="5"/>
      <c r="AE136" s="5"/>
      <c r="AF136" s="5"/>
      <c r="AG136" s="5"/>
      <c r="AH136" s="5"/>
      <c r="AI136" s="5"/>
      <c r="AJ136" s="5"/>
      <c r="AK136" s="5"/>
      <c r="AL136" s="5"/>
      <c r="AM136" s="5"/>
      <c r="AN136" s="5"/>
      <c r="AO136" s="5"/>
      <c r="AP136" s="5"/>
      <c r="AQ136" s="5"/>
      <c r="AR136" s="5"/>
      <c r="AS136" s="5"/>
      <c r="AT136" s="5"/>
      <c r="AU136" s="5"/>
      <c r="AV136" s="5"/>
      <c r="AW136" s="5"/>
    </row>
    <row r="137" spans="1:49" ht="15" customHeight="1">
      <c r="A137" s="2"/>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row>
    <row r="138" spans="1:49" ht="3" customHeight="1"/>
    <row r="139" spans="1:49" ht="3" customHeight="1"/>
    <row r="140" spans="1:49" ht="3" customHeight="1"/>
    <row r="141" spans="1:49" ht="3" customHeight="1"/>
    <row r="142" spans="1:49" ht="3" customHeight="1"/>
    <row r="143" spans="1:49" ht="3" customHeight="1"/>
    <row r="144" spans="1:49" ht="3" customHeight="1"/>
    <row r="145" ht="3" customHeight="1"/>
    <row r="146" ht="3" customHeight="1"/>
    <row r="147" ht="3" customHeight="1"/>
    <row r="148" ht="3" customHeight="1"/>
    <row r="149" ht="3" customHeight="1"/>
    <row r="150" ht="3" customHeight="1"/>
    <row r="151" ht="3" customHeight="1"/>
    <row r="152" ht="3" customHeight="1"/>
    <row r="153" ht="3" customHeight="1"/>
    <row r="154" ht="3" customHeight="1"/>
    <row r="155" ht="3" customHeight="1"/>
    <row r="156" ht="3" customHeight="1"/>
    <row r="157" ht="3" customHeight="1"/>
    <row r="158" ht="3" customHeight="1"/>
    <row r="159" ht="3" customHeight="1"/>
    <row r="160" ht="3" customHeight="1"/>
    <row r="161" ht="3" customHeight="1"/>
    <row r="162" ht="3" customHeight="1"/>
    <row r="163" ht="3" customHeight="1"/>
    <row r="164" ht="3" customHeight="1"/>
    <row r="165" ht="3" customHeight="1"/>
    <row r="166" ht="3" customHeight="1"/>
    <row r="167" ht="3" customHeight="1"/>
    <row r="168" ht="3" customHeight="1"/>
    <row r="169" ht="3" customHeight="1"/>
    <row r="170" ht="3" customHeight="1"/>
    <row r="171" ht="3" customHeight="1"/>
    <row r="172" ht="3" customHeight="1"/>
    <row r="173" ht="3" customHeight="1"/>
    <row r="174" ht="3" customHeight="1"/>
    <row r="175" ht="3" customHeight="1"/>
    <row r="176" ht="3" customHeight="1"/>
    <row r="177" ht="3" customHeight="1"/>
    <row r="178" ht="3" customHeight="1"/>
    <row r="179" ht="3" customHeight="1"/>
    <row r="180" ht="3" customHeight="1"/>
    <row r="181" ht="3" customHeight="1"/>
    <row r="182" ht="3" customHeight="1"/>
    <row r="183" ht="3" customHeight="1"/>
    <row r="184" ht="3" customHeight="1"/>
    <row r="185" ht="3" customHeight="1"/>
    <row r="186" ht="3" customHeight="1"/>
    <row r="187" ht="3" customHeight="1"/>
    <row r="188" ht="3" customHeight="1"/>
    <row r="189" ht="3" customHeight="1"/>
    <row r="190" ht="3" customHeight="1"/>
    <row r="191" ht="3" customHeight="1"/>
    <row r="192" ht="3" customHeight="1"/>
    <row r="193" ht="3" customHeight="1"/>
    <row r="194" ht="3" customHeight="1"/>
    <row r="195" ht="3" customHeight="1"/>
    <row r="196" ht="3" customHeight="1"/>
    <row r="197" ht="3" customHeight="1"/>
    <row r="198" ht="3" customHeight="1"/>
    <row r="199" ht="3" customHeight="1"/>
    <row r="200" ht="3" customHeight="1"/>
    <row r="201" ht="3" customHeight="1"/>
    <row r="202" ht="3" customHeight="1"/>
    <row r="203" ht="3" customHeight="1"/>
    <row r="204" ht="3" customHeight="1"/>
    <row r="205" ht="3" customHeight="1"/>
    <row r="206" ht="3" customHeight="1"/>
    <row r="207" ht="3" customHeight="1"/>
    <row r="208" ht="3" customHeight="1"/>
    <row r="209" ht="3" customHeight="1"/>
    <row r="210" ht="3" customHeight="1"/>
    <row r="211" ht="3" customHeight="1"/>
    <row r="212" ht="3" customHeight="1"/>
    <row r="213" ht="3" customHeight="1"/>
    <row r="214" ht="3" customHeight="1"/>
    <row r="215" ht="3" customHeight="1"/>
    <row r="216" ht="3" customHeight="1"/>
    <row r="217" ht="3" customHeight="1"/>
    <row r="218" ht="3" customHeight="1"/>
    <row r="219" ht="3" customHeight="1"/>
    <row r="220" ht="3" customHeight="1"/>
    <row r="221" ht="3" customHeight="1"/>
    <row r="222" ht="3" customHeight="1"/>
    <row r="223" ht="3" customHeight="1"/>
    <row r="224" ht="3" customHeight="1"/>
    <row r="225" ht="3" customHeight="1"/>
    <row r="226" ht="3" customHeight="1"/>
    <row r="227" ht="3" customHeight="1"/>
    <row r="228" ht="3" customHeight="1"/>
    <row r="229" ht="3" customHeight="1"/>
    <row r="230" ht="3" customHeight="1"/>
    <row r="231" ht="3" customHeight="1"/>
    <row r="232" ht="3" customHeight="1"/>
    <row r="233" ht="3" customHeight="1"/>
    <row r="234" ht="3" customHeight="1"/>
    <row r="235" ht="3" customHeight="1"/>
    <row r="236" ht="3" customHeight="1"/>
    <row r="237" ht="3" customHeight="1"/>
    <row r="238" ht="3" customHeight="1"/>
    <row r="239" ht="3" customHeight="1"/>
    <row r="240" ht="3" customHeight="1"/>
    <row r="241" ht="3" customHeight="1"/>
    <row r="242" ht="3" customHeight="1"/>
    <row r="243" ht="3" customHeight="1"/>
    <row r="244" ht="3" customHeight="1"/>
    <row r="245" ht="3" customHeight="1"/>
    <row r="246" ht="3" customHeight="1"/>
    <row r="247" ht="3" customHeight="1"/>
    <row r="248" ht="3" customHeight="1"/>
    <row r="249" ht="3" customHeight="1"/>
    <row r="250" ht="3" customHeight="1"/>
    <row r="251" ht="3" customHeight="1"/>
    <row r="252" ht="3" customHeight="1"/>
  </sheetData>
  <sheetProtection password="F983" sheet="1" objects="1" scenarios="1"/>
  <mergeCells count="182">
    <mergeCell ref="Z98:AE100"/>
    <mergeCell ref="Z101:AE101"/>
    <mergeCell ref="Z97:AE97"/>
    <mergeCell ref="J90:M90"/>
    <mergeCell ref="AS90:AW90"/>
    <mergeCell ref="B26:Q27"/>
    <mergeCell ref="AQ75:AS75"/>
    <mergeCell ref="AH47:AJ55"/>
    <mergeCell ref="AK47:AP55"/>
    <mergeCell ref="AQ47:AT55"/>
    <mergeCell ref="AC71:BB72"/>
    <mergeCell ref="AY47:AZ55"/>
    <mergeCell ref="BA47:BA55"/>
    <mergeCell ref="AF47:AF55"/>
    <mergeCell ref="O73:Q75"/>
    <mergeCell ref="AL79:AW79"/>
    <mergeCell ref="AB69:AO70"/>
    <mergeCell ref="D79:I81"/>
    <mergeCell ref="D76:I78"/>
    <mergeCell ref="AE76:AG77"/>
    <mergeCell ref="AH76:BA77"/>
    <mergeCell ref="AX80:AY82"/>
    <mergeCell ref="AZ80:BA82"/>
    <mergeCell ref="AP69:BB70"/>
    <mergeCell ref="S22:T23"/>
    <mergeCell ref="Y22:Z23"/>
    <mergeCell ref="AP4:BB5"/>
    <mergeCell ref="BF63:BM64"/>
    <mergeCell ref="BF65:BF66"/>
    <mergeCell ref="BF67:BF68"/>
    <mergeCell ref="BG65:BG66"/>
    <mergeCell ref="BG67:BG68"/>
    <mergeCell ref="BH65:BH66"/>
    <mergeCell ref="BH67:BH68"/>
    <mergeCell ref="AV19:AW21"/>
    <mergeCell ref="AX19:AZ21"/>
    <mergeCell ref="B13:AM15"/>
    <mergeCell ref="W40:Z43"/>
    <mergeCell ref="AA22:AB23"/>
    <mergeCell ref="AC22:AD23"/>
    <mergeCell ref="AE22:AI25"/>
    <mergeCell ref="AJ22:BB25"/>
    <mergeCell ref="AC24:AD25"/>
    <mergeCell ref="W22:X23"/>
    <mergeCell ref="U22:V23"/>
    <mergeCell ref="I22:J23"/>
    <mergeCell ref="K22:L23"/>
    <mergeCell ref="M22:N23"/>
    <mergeCell ref="O22:P23"/>
    <mergeCell ref="Q22:R23"/>
    <mergeCell ref="W24:X25"/>
    <mergeCell ref="Y24:Z25"/>
    <mergeCell ref="AA24:AB25"/>
    <mergeCell ref="P90:Q90"/>
    <mergeCell ref="N90:O90"/>
    <mergeCell ref="P91:Q91"/>
    <mergeCell ref="AV47:AW55"/>
    <mergeCell ref="D82:V83"/>
    <mergeCell ref="AG91:AJ91"/>
    <mergeCell ref="D73:I75"/>
    <mergeCell ref="B22:H23"/>
    <mergeCell ref="B24:H25"/>
    <mergeCell ref="I24:J25"/>
    <mergeCell ref="AE73:AI74"/>
    <mergeCell ref="U24:V25"/>
    <mergeCell ref="B28:BB28"/>
    <mergeCell ref="AM73:AQ74"/>
    <mergeCell ref="B29:F36"/>
    <mergeCell ref="G29:H36"/>
    <mergeCell ref="I29:BB36"/>
    <mergeCell ref="B38:F45"/>
    <mergeCell ref="AB38:AI43"/>
    <mergeCell ref="O24:P25"/>
    <mergeCell ref="Q24:R25"/>
    <mergeCell ref="S24:T25"/>
    <mergeCell ref="AC73:AD74"/>
    <mergeCell ref="AD79:AK79"/>
    <mergeCell ref="J73:M75"/>
    <mergeCell ref="N73:N75"/>
    <mergeCell ref="AC76:AD77"/>
    <mergeCell ref="H47:N55"/>
    <mergeCell ref="O47:R55"/>
    <mergeCell ref="S47:S55"/>
    <mergeCell ref="Z47:Z55"/>
    <mergeCell ref="T47:U55"/>
    <mergeCell ref="J79:V81"/>
    <mergeCell ref="AJ38:BA43"/>
    <mergeCell ref="H40:H43"/>
    <mergeCell ref="I40:K43"/>
    <mergeCell ref="L40:L43"/>
    <mergeCell ref="R40:R43"/>
    <mergeCell ref="B89:I92"/>
    <mergeCell ref="AM89:AR92"/>
    <mergeCell ref="B47:F55"/>
    <mergeCell ref="AR80:AS82"/>
    <mergeCell ref="AT80:AU82"/>
    <mergeCell ref="AV80:AW82"/>
    <mergeCell ref="B97:G97"/>
    <mergeCell ref="H97:M97"/>
    <mergeCell ref="N97:S97"/>
    <mergeCell ref="T97:Y97"/>
    <mergeCell ref="AS97:AX97"/>
    <mergeCell ref="AK95:AP95"/>
    <mergeCell ref="AW95:BB95"/>
    <mergeCell ref="AQ95:AV95"/>
    <mergeCell ref="BA96:BC96"/>
    <mergeCell ref="V73:V75"/>
    <mergeCell ref="J76:V78"/>
    <mergeCell ref="AX47:AX55"/>
    <mergeCell ref="AS91:AW91"/>
    <mergeCell ref="AP2:BB3"/>
    <mergeCell ref="AD80:AK82"/>
    <mergeCell ref="AL80:AM82"/>
    <mergeCell ref="AN80:AO82"/>
    <mergeCell ref="AP80:AQ82"/>
    <mergeCell ref="C71:Y72"/>
    <mergeCell ref="AU47:AU55"/>
    <mergeCell ref="B1:M2"/>
    <mergeCell ref="AN12:AS14"/>
    <mergeCell ref="AT12:BB14"/>
    <mergeCell ref="Q2:AO3"/>
    <mergeCell ref="C8:D8"/>
    <mergeCell ref="B11:P12"/>
    <mergeCell ref="BA19:BB21"/>
    <mergeCell ref="B9:BB9"/>
    <mergeCell ref="B16:H18"/>
    <mergeCell ref="I16:AD18"/>
    <mergeCell ref="AE16:AI18"/>
    <mergeCell ref="AJ16:AP18"/>
    <mergeCell ref="AQ16:AR18"/>
    <mergeCell ref="AS16:BB18"/>
    <mergeCell ref="B19:H21"/>
    <mergeCell ref="I19:AD21"/>
    <mergeCell ref="AE19:AI21"/>
    <mergeCell ref="B109:BB109"/>
    <mergeCell ref="AC91:AF91"/>
    <mergeCell ref="N91:O91"/>
    <mergeCell ref="J91:M91"/>
    <mergeCell ref="AX90:BA90"/>
    <mergeCell ref="AX91:BA91"/>
    <mergeCell ref="S90:T90"/>
    <mergeCell ref="S91:T91"/>
    <mergeCell ref="V90:AB90"/>
    <mergeCell ref="AC90:AF90"/>
    <mergeCell ref="AG90:AJ90"/>
    <mergeCell ref="B101:G101"/>
    <mergeCell ref="H101:M101"/>
    <mergeCell ref="N101:S101"/>
    <mergeCell ref="T101:Y101"/>
    <mergeCell ref="AK94:AP94"/>
    <mergeCell ref="AW94:BB94"/>
    <mergeCell ref="AQ94:AV94"/>
    <mergeCell ref="AW101:BB101"/>
    <mergeCell ref="B98:G100"/>
    <mergeCell ref="H98:M100"/>
    <mergeCell ref="N98:S100"/>
    <mergeCell ref="T98:Y100"/>
    <mergeCell ref="AS98:AX100"/>
    <mergeCell ref="AJ19:AU21"/>
    <mergeCell ref="AX79:BA79"/>
    <mergeCell ref="V47:V55"/>
    <mergeCell ref="W47:X55"/>
    <mergeCell ref="Y47:Y55"/>
    <mergeCell ref="B69:Z70"/>
    <mergeCell ref="AK73:AL74"/>
    <mergeCell ref="AG47:AG55"/>
    <mergeCell ref="B63:Z64"/>
    <mergeCell ref="B65:Z68"/>
    <mergeCell ref="AB65:BB68"/>
    <mergeCell ref="AB63:AH64"/>
    <mergeCell ref="AY58:BB60"/>
    <mergeCell ref="AB47:AB55"/>
    <mergeCell ref="AC47:AE55"/>
    <mergeCell ref="AD58:AM60"/>
    <mergeCell ref="AN58:AX60"/>
    <mergeCell ref="R73:R75"/>
    <mergeCell ref="S73:U75"/>
    <mergeCell ref="M40:Q43"/>
    <mergeCell ref="S40:U43"/>
    <mergeCell ref="V40:V43"/>
    <mergeCell ref="K24:L25"/>
    <mergeCell ref="M24:N25"/>
  </mergeCells>
  <phoneticPr fontId="3"/>
  <conditionalFormatting sqref="AQ47:AQ53 AV47:AV53 AY47:AY53 O47:O53 T47:T53 W47:W53">
    <cfRule type="cellIs" dxfId="6" priority="9" operator="equal">
      <formula>0</formula>
    </cfRule>
  </conditionalFormatting>
  <conditionalFormatting sqref="AA56:AC56 AA54:AA55">
    <cfRule type="expression" dxfId="5" priority="6">
      <formula>#REF!="いいえ"</formula>
    </cfRule>
  </conditionalFormatting>
  <conditionalFormatting sqref="AG56:AK56">
    <cfRule type="expression" dxfId="4" priority="7">
      <formula>#REF!="はい"</formula>
    </cfRule>
  </conditionalFormatting>
  <conditionalFormatting sqref="AA56:AC56 AG56:AK56 AA54:AA55">
    <cfRule type="expression" dxfId="3" priority="8">
      <formula>#REF!=""</formula>
    </cfRule>
  </conditionalFormatting>
  <conditionalFormatting sqref="AP4:BB5">
    <cfRule type="expression" dxfId="2" priority="1">
      <formula>$AW$101&lt;&gt;0</formula>
    </cfRule>
    <cfRule type="expression" dxfId="1" priority="2">
      <formula>$AP$4=$BE$4</formula>
    </cfRule>
    <cfRule type="expression" dxfId="0" priority="3">
      <formula>$AP$4=$BF$4</formula>
    </cfRule>
  </conditionalFormatting>
  <dataValidations disablePrompts="1" count="1">
    <dataValidation type="list" allowBlank="1" showInputMessage="1" showErrorMessage="1" sqref="I45:I46 M45:M46 V45:V46 Q45:Q46" xr:uid="{00000000-0002-0000-0200-000000000000}">
      <formula1>"✔"</formula1>
    </dataValidation>
  </dataValidations>
  <printOptions horizontalCentered="1" verticalCentered="1"/>
  <pageMargins left="0.43307086614173229" right="3.937007874015748E-2" top="0.55118110236220474" bottom="0.43307086614173229" header="0.31496062992125984" footer="0.31496062992125984"/>
  <pageSetup paperSize="9" scale="6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288"/>
  <sheetViews>
    <sheetView view="pageBreakPreview" topLeftCell="A76" zoomScale="70" zoomScaleNormal="70" zoomScaleSheetLayoutView="70" workbookViewId="0">
      <selection activeCell="P20" sqref="P20"/>
    </sheetView>
  </sheetViews>
  <sheetFormatPr defaultRowHeight="18.75"/>
  <cols>
    <col min="1" max="1" width="4.625" customWidth="1"/>
    <col min="13" max="14" width="4.625" customWidth="1"/>
    <col min="19" max="19" width="4.625" customWidth="1"/>
  </cols>
  <sheetData>
    <row r="1" spans="2:18">
      <c r="G1" s="208"/>
    </row>
    <row r="2" spans="2:18" ht="18.75" customHeight="1">
      <c r="B2" s="849" t="s">
        <v>156</v>
      </c>
      <c r="C2" s="849"/>
      <c r="D2" s="849"/>
      <c r="E2" s="849"/>
      <c r="F2" s="849"/>
      <c r="G2" s="849"/>
      <c r="H2" s="849"/>
      <c r="I2" s="849"/>
      <c r="J2" s="849"/>
      <c r="K2" s="849"/>
      <c r="L2" s="849"/>
      <c r="M2" s="849"/>
      <c r="N2" s="849"/>
      <c r="O2" s="849"/>
      <c r="P2" s="849"/>
      <c r="Q2" s="849"/>
      <c r="R2" s="849"/>
    </row>
    <row r="3" spans="2:18" ht="18.75" customHeight="1">
      <c r="B3" s="849"/>
      <c r="C3" s="849"/>
      <c r="D3" s="849"/>
      <c r="E3" s="849"/>
      <c r="F3" s="849"/>
      <c r="G3" s="849"/>
      <c r="H3" s="849"/>
      <c r="I3" s="849"/>
      <c r="J3" s="849"/>
      <c r="K3" s="849"/>
      <c r="L3" s="849"/>
      <c r="M3" s="849"/>
      <c r="N3" s="849"/>
      <c r="O3" s="849"/>
      <c r="P3" s="849"/>
      <c r="Q3" s="849"/>
      <c r="R3" s="849"/>
    </row>
    <row r="4" spans="2:18">
      <c r="B4" s="836" t="s">
        <v>158</v>
      </c>
      <c r="C4" s="836"/>
      <c r="D4" s="836"/>
      <c r="E4" s="836"/>
      <c r="F4" s="836"/>
      <c r="G4" s="836"/>
      <c r="H4" s="836"/>
      <c r="I4" s="836"/>
      <c r="J4" s="836"/>
      <c r="K4" s="836"/>
      <c r="L4" s="836"/>
      <c r="M4" s="221"/>
    </row>
    <row r="5" spans="2:18">
      <c r="B5" s="836"/>
      <c r="C5" s="836"/>
      <c r="D5" s="836"/>
      <c r="E5" s="836"/>
      <c r="F5" s="836"/>
      <c r="G5" s="836"/>
      <c r="H5" s="836"/>
      <c r="I5" s="836"/>
      <c r="J5" s="836"/>
      <c r="K5" s="836"/>
      <c r="L5" s="836"/>
      <c r="M5" s="221"/>
    </row>
    <row r="6" spans="2:18" ht="18.75" customHeight="1">
      <c r="B6" s="834" t="s">
        <v>161</v>
      </c>
      <c r="C6" s="834"/>
      <c r="D6" s="834"/>
      <c r="E6" s="834"/>
      <c r="F6" s="834"/>
      <c r="G6" s="834"/>
      <c r="H6" s="834"/>
      <c r="I6" s="834"/>
      <c r="J6" s="834"/>
      <c r="K6" s="834"/>
      <c r="L6" s="834"/>
      <c r="M6" s="834"/>
      <c r="N6" s="834"/>
      <c r="O6" s="834"/>
      <c r="P6" s="834"/>
      <c r="Q6" s="834"/>
      <c r="R6" s="834"/>
    </row>
    <row r="7" spans="2:18">
      <c r="B7" s="834"/>
      <c r="C7" s="834"/>
      <c r="D7" s="834"/>
      <c r="E7" s="834"/>
      <c r="F7" s="834"/>
      <c r="G7" s="834"/>
      <c r="H7" s="834"/>
      <c r="I7" s="834"/>
      <c r="J7" s="834"/>
      <c r="K7" s="834"/>
      <c r="L7" s="834"/>
      <c r="M7" s="834"/>
      <c r="N7" s="834"/>
      <c r="O7" s="834"/>
      <c r="P7" s="834"/>
      <c r="Q7" s="834"/>
      <c r="R7" s="834"/>
    </row>
    <row r="8" spans="2:18">
      <c r="B8" s="833"/>
      <c r="C8" s="833"/>
      <c r="D8" s="833"/>
      <c r="E8" s="833"/>
      <c r="F8" s="833"/>
      <c r="H8" s="833"/>
      <c r="I8" s="833"/>
      <c r="J8" s="833"/>
      <c r="K8" s="833"/>
      <c r="L8" s="833"/>
      <c r="M8" s="221"/>
    </row>
    <row r="9" spans="2:18">
      <c r="M9" s="221"/>
    </row>
    <row r="10" spans="2:18">
      <c r="M10" s="221"/>
    </row>
    <row r="11" spans="2:18">
      <c r="M11" s="221"/>
    </row>
    <row r="12" spans="2:18">
      <c r="M12" s="221"/>
    </row>
    <row r="13" spans="2:18">
      <c r="M13" s="221"/>
      <c r="O13" s="238" t="s">
        <v>182</v>
      </c>
      <c r="P13" s="236"/>
      <c r="Q13" s="237"/>
      <c r="R13" s="237"/>
    </row>
    <row r="14" spans="2:18">
      <c r="M14" s="221"/>
      <c r="O14" s="843" t="s">
        <v>159</v>
      </c>
      <c r="P14" s="844"/>
      <c r="Q14" s="844"/>
      <c r="R14" s="845"/>
    </row>
    <row r="15" spans="2:18">
      <c r="M15" s="221"/>
      <c r="O15" s="846"/>
      <c r="P15" s="847"/>
      <c r="Q15" s="847"/>
      <c r="R15" s="848"/>
    </row>
    <row r="16" spans="2:18">
      <c r="M16" s="221"/>
      <c r="O16" s="240"/>
      <c r="P16" s="240"/>
      <c r="Q16" s="240"/>
      <c r="R16" s="240"/>
    </row>
    <row r="17" spans="2:18">
      <c r="M17" s="221"/>
      <c r="O17" s="240"/>
      <c r="P17" s="240"/>
      <c r="Q17" s="240"/>
      <c r="R17" s="240"/>
    </row>
    <row r="18" spans="2:18">
      <c r="M18" s="221"/>
    </row>
    <row r="19" spans="2:18">
      <c r="M19" s="221"/>
    </row>
    <row r="20" spans="2:18">
      <c r="M20" s="221"/>
    </row>
    <row r="21" spans="2:18" ht="18.75" customHeight="1">
      <c r="M21" s="221"/>
      <c r="O21" s="238" t="s">
        <v>183</v>
      </c>
      <c r="P21" s="236"/>
      <c r="Q21" s="237"/>
      <c r="R21" s="237"/>
    </row>
    <row r="22" spans="2:18" ht="18.75" customHeight="1">
      <c r="M22" s="221"/>
      <c r="O22" s="837" t="s">
        <v>181</v>
      </c>
      <c r="P22" s="838"/>
      <c r="Q22" s="838"/>
      <c r="R22" s="839"/>
    </row>
    <row r="23" spans="2:18">
      <c r="M23" s="221"/>
      <c r="O23" s="837"/>
      <c r="P23" s="838"/>
      <c r="Q23" s="838"/>
      <c r="R23" s="839"/>
    </row>
    <row r="24" spans="2:18">
      <c r="M24" s="221"/>
      <c r="O24" s="837"/>
      <c r="P24" s="838"/>
      <c r="Q24" s="838"/>
      <c r="R24" s="839"/>
    </row>
    <row r="25" spans="2:18">
      <c r="M25" s="221"/>
      <c r="O25" s="840"/>
      <c r="P25" s="841"/>
      <c r="Q25" s="841"/>
      <c r="R25" s="842"/>
    </row>
    <row r="26" spans="2:18">
      <c r="M26" s="221"/>
    </row>
    <row r="27" spans="2:18" ht="19.5" thickBot="1">
      <c r="M27" s="221"/>
    </row>
    <row r="28" spans="2:18" ht="19.5" thickBot="1">
      <c r="B28" s="856" t="s">
        <v>164</v>
      </c>
      <c r="C28" s="857"/>
      <c r="D28" s="222"/>
      <c r="E28" s="223"/>
      <c r="F28" s="223"/>
      <c r="G28" s="223"/>
      <c r="H28" s="223"/>
      <c r="I28" s="223"/>
      <c r="J28" s="223"/>
      <c r="K28" s="223"/>
      <c r="L28" s="223"/>
      <c r="M28" s="221"/>
    </row>
    <row r="29" spans="2:18" ht="18.75" customHeight="1">
      <c r="B29" s="850" t="s">
        <v>224</v>
      </c>
      <c r="C29" s="851"/>
      <c r="D29" s="851"/>
      <c r="E29" s="851"/>
      <c r="F29" s="851"/>
      <c r="G29" s="851"/>
      <c r="H29" s="851"/>
      <c r="I29" s="851"/>
      <c r="J29" s="851"/>
      <c r="K29" s="851"/>
      <c r="L29" s="852"/>
      <c r="M29" s="221"/>
    </row>
    <row r="30" spans="2:18" ht="19.5" thickBot="1">
      <c r="B30" s="853"/>
      <c r="C30" s="854"/>
      <c r="D30" s="854"/>
      <c r="E30" s="854"/>
      <c r="F30" s="854"/>
      <c r="G30" s="854"/>
      <c r="H30" s="854"/>
      <c r="I30" s="854"/>
      <c r="J30" s="854"/>
      <c r="K30" s="854"/>
      <c r="L30" s="855"/>
      <c r="M30" s="221"/>
    </row>
    <row r="31" spans="2:18">
      <c r="M31" s="221"/>
    </row>
    <row r="32" spans="2:18" s="232" customFormat="1" ht="3" customHeight="1">
      <c r="M32" s="234"/>
    </row>
    <row r="33" spans="2:18">
      <c r="M33" s="221"/>
    </row>
    <row r="34" spans="2:18" ht="18.75" customHeight="1">
      <c r="B34" s="834" t="s">
        <v>162</v>
      </c>
      <c r="C34" s="834"/>
      <c r="D34" s="834"/>
      <c r="E34" s="834"/>
      <c r="F34" s="834"/>
      <c r="G34" s="834"/>
      <c r="H34" s="834"/>
      <c r="I34" s="834"/>
      <c r="J34" s="834"/>
      <c r="K34" s="834"/>
      <c r="L34" s="834"/>
      <c r="M34" s="834"/>
      <c r="N34" s="834"/>
      <c r="O34" s="834"/>
      <c r="P34" s="834"/>
      <c r="Q34" s="834"/>
      <c r="R34" s="834"/>
    </row>
    <row r="35" spans="2:18">
      <c r="B35" s="834"/>
      <c r="C35" s="834"/>
      <c r="D35" s="834"/>
      <c r="E35" s="834"/>
      <c r="F35" s="834"/>
      <c r="G35" s="834"/>
      <c r="H35" s="834"/>
      <c r="I35" s="834"/>
      <c r="J35" s="834"/>
      <c r="K35" s="834"/>
      <c r="L35" s="834"/>
      <c r="M35" s="834"/>
      <c r="N35" s="834"/>
      <c r="O35" s="834"/>
      <c r="P35" s="834"/>
      <c r="Q35" s="834"/>
      <c r="R35" s="834"/>
    </row>
    <row r="36" spans="2:18">
      <c r="B36" s="833"/>
      <c r="C36" s="833"/>
      <c r="D36" s="833"/>
      <c r="E36" s="833"/>
      <c r="F36" s="833"/>
      <c r="H36" s="833"/>
      <c r="I36" s="833"/>
      <c r="J36" s="833"/>
      <c r="K36" s="833"/>
      <c r="L36" s="833"/>
      <c r="M36" s="221"/>
    </row>
    <row r="37" spans="2:18">
      <c r="M37" s="221"/>
    </row>
    <row r="38" spans="2:18">
      <c r="M38" s="221"/>
    </row>
    <row r="39" spans="2:18">
      <c r="M39" s="221"/>
      <c r="O39" s="238" t="s">
        <v>184</v>
      </c>
      <c r="P39" s="236"/>
      <c r="Q39" s="237"/>
      <c r="R39" s="237"/>
    </row>
    <row r="40" spans="2:18" ht="18.75" customHeight="1">
      <c r="M40" s="221"/>
      <c r="O40" s="837" t="s">
        <v>167</v>
      </c>
      <c r="P40" s="838"/>
      <c r="Q40" s="838"/>
      <c r="R40" s="839"/>
    </row>
    <row r="41" spans="2:18">
      <c r="M41" s="221"/>
      <c r="O41" s="840"/>
      <c r="P41" s="841"/>
      <c r="Q41" s="841"/>
      <c r="R41" s="842"/>
    </row>
    <row r="42" spans="2:18">
      <c r="M42" s="221"/>
    </row>
    <row r="43" spans="2:18">
      <c r="M43" s="221"/>
    </row>
    <row r="44" spans="2:18">
      <c r="M44" s="221"/>
    </row>
    <row r="45" spans="2:18">
      <c r="M45" s="221"/>
    </row>
    <row r="46" spans="2:18">
      <c r="M46" s="221"/>
    </row>
    <row r="47" spans="2:18">
      <c r="M47" s="221"/>
    </row>
    <row r="48" spans="2:18">
      <c r="M48" s="221"/>
    </row>
    <row r="49" spans="2:13">
      <c r="M49" s="221"/>
    </row>
    <row r="50" spans="2:13">
      <c r="M50" s="221"/>
    </row>
    <row r="51" spans="2:13">
      <c r="M51" s="221"/>
    </row>
    <row r="52" spans="2:13">
      <c r="M52" s="221"/>
    </row>
    <row r="53" spans="2:13">
      <c r="M53" s="221"/>
    </row>
    <row r="54" spans="2:13">
      <c r="M54" s="221"/>
    </row>
    <row r="55" spans="2:13">
      <c r="M55" s="221"/>
    </row>
    <row r="56" spans="2:13" ht="19.5" thickBot="1">
      <c r="M56" s="221"/>
    </row>
    <row r="57" spans="2:13" ht="19.5" thickBot="1">
      <c r="B57" s="856" t="s">
        <v>164</v>
      </c>
      <c r="C57" s="857"/>
      <c r="D57" s="222"/>
      <c r="E57" s="223"/>
      <c r="F57" s="223"/>
      <c r="G57" s="223"/>
      <c r="H57" s="223"/>
      <c r="I57" s="223"/>
      <c r="J57" s="223"/>
      <c r="K57" s="223"/>
      <c r="L57" s="223"/>
      <c r="M57" s="221"/>
    </row>
    <row r="58" spans="2:13" ht="18.75" customHeight="1">
      <c r="B58" s="850" t="s">
        <v>224</v>
      </c>
      <c r="C58" s="851"/>
      <c r="D58" s="851"/>
      <c r="E58" s="851"/>
      <c r="F58" s="851"/>
      <c r="G58" s="851"/>
      <c r="H58" s="851"/>
      <c r="I58" s="851"/>
      <c r="J58" s="851"/>
      <c r="K58" s="851"/>
      <c r="L58" s="852"/>
      <c r="M58" s="221"/>
    </row>
    <row r="59" spans="2:13" ht="19.5" thickBot="1">
      <c r="B59" s="853"/>
      <c r="C59" s="854"/>
      <c r="D59" s="854"/>
      <c r="E59" s="854"/>
      <c r="F59" s="854"/>
      <c r="G59" s="854"/>
      <c r="H59" s="854"/>
      <c r="I59" s="854"/>
      <c r="J59" s="854"/>
      <c r="K59" s="854"/>
      <c r="L59" s="855"/>
      <c r="M59" s="221"/>
    </row>
    <row r="60" spans="2:13">
      <c r="M60" s="221"/>
    </row>
    <row r="61" spans="2:13" s="232" customFormat="1" ht="15" customHeight="1">
      <c r="M61" s="234"/>
    </row>
    <row r="62" spans="2:13">
      <c r="M62" s="221"/>
    </row>
    <row r="63" spans="2:13" ht="18.75" customHeight="1">
      <c r="B63" s="836" t="s">
        <v>160</v>
      </c>
      <c r="C63" s="836"/>
      <c r="D63" s="836"/>
      <c r="E63" s="836"/>
      <c r="F63" s="836"/>
      <c r="G63" s="836"/>
      <c r="H63" s="836"/>
      <c r="I63" s="836"/>
      <c r="J63" s="836"/>
      <c r="K63" s="836"/>
      <c r="L63" s="836"/>
      <c r="M63" s="221"/>
    </row>
    <row r="64" spans="2:13">
      <c r="B64" s="836"/>
      <c r="C64" s="836"/>
      <c r="D64" s="836"/>
      <c r="E64" s="836"/>
      <c r="F64" s="836"/>
      <c r="G64" s="836"/>
      <c r="H64" s="836"/>
      <c r="I64" s="836"/>
      <c r="J64" s="836"/>
      <c r="K64" s="836"/>
      <c r="L64" s="836"/>
      <c r="M64" s="221"/>
    </row>
    <row r="65" spans="2:18" ht="18.75" customHeight="1">
      <c r="B65" s="834" t="s">
        <v>165</v>
      </c>
      <c r="C65" s="834"/>
      <c r="D65" s="834"/>
      <c r="E65" s="834"/>
      <c r="F65" s="834"/>
      <c r="G65" s="834"/>
      <c r="H65" s="834"/>
      <c r="I65" s="834"/>
      <c r="J65" s="834"/>
      <c r="K65" s="834"/>
      <c r="L65" s="834"/>
      <c r="M65" s="834"/>
      <c r="N65" s="834"/>
      <c r="O65" s="834"/>
      <c r="P65" s="834"/>
      <c r="Q65" s="834"/>
      <c r="R65" s="834"/>
    </row>
    <row r="66" spans="2:18">
      <c r="B66" s="834"/>
      <c r="C66" s="834"/>
      <c r="D66" s="834"/>
      <c r="E66" s="834"/>
      <c r="F66" s="834"/>
      <c r="G66" s="834"/>
      <c r="H66" s="834"/>
      <c r="I66" s="834"/>
      <c r="J66" s="834"/>
      <c r="K66" s="834"/>
      <c r="L66" s="834"/>
      <c r="M66" s="834"/>
      <c r="N66" s="834"/>
      <c r="O66" s="834"/>
      <c r="P66" s="834"/>
      <c r="Q66" s="834"/>
      <c r="R66" s="834"/>
    </row>
    <row r="67" spans="2:18" ht="6" customHeight="1">
      <c r="M67" s="221"/>
    </row>
    <row r="68" spans="2:18" ht="18.75" customHeight="1">
      <c r="B68" s="835" t="s">
        <v>166</v>
      </c>
      <c r="C68" s="835"/>
      <c r="D68" s="835"/>
      <c r="E68" s="835"/>
      <c r="F68" s="835"/>
      <c r="G68" s="835"/>
      <c r="H68" s="835"/>
      <c r="I68" s="835"/>
      <c r="J68" s="835"/>
      <c r="K68" s="835"/>
      <c r="L68" s="835"/>
      <c r="M68" s="835"/>
      <c r="N68" s="835"/>
      <c r="O68" s="835"/>
      <c r="P68" s="835"/>
      <c r="Q68" s="835"/>
      <c r="R68" s="835"/>
    </row>
    <row r="69" spans="2:18" ht="18.75" customHeight="1">
      <c r="B69" s="835"/>
      <c r="C69" s="835"/>
      <c r="D69" s="835"/>
      <c r="E69" s="835"/>
      <c r="F69" s="835"/>
      <c r="G69" s="835"/>
      <c r="H69" s="835"/>
      <c r="I69" s="835"/>
      <c r="J69" s="835"/>
      <c r="K69" s="835"/>
      <c r="L69" s="835"/>
      <c r="M69" s="835"/>
      <c r="N69" s="835"/>
      <c r="O69" s="835"/>
      <c r="P69" s="835"/>
      <c r="Q69" s="835"/>
      <c r="R69" s="835"/>
    </row>
    <row r="70" spans="2:18" ht="6" customHeight="1">
      <c r="M70" s="221"/>
    </row>
    <row r="71" spans="2:18">
      <c r="M71" s="221"/>
    </row>
    <row r="72" spans="2:18">
      <c r="M72" s="221"/>
    </row>
    <row r="73" spans="2:18">
      <c r="M73" s="221"/>
    </row>
    <row r="74" spans="2:18">
      <c r="M74" s="221"/>
    </row>
    <row r="75" spans="2:18">
      <c r="M75" s="221"/>
    </row>
    <row r="76" spans="2:18">
      <c r="M76" s="221"/>
    </row>
    <row r="77" spans="2:18">
      <c r="M77" s="221"/>
    </row>
    <row r="78" spans="2:18">
      <c r="M78" s="221"/>
    </row>
    <row r="79" spans="2:18">
      <c r="M79" s="221"/>
    </row>
    <row r="80" spans="2:18">
      <c r="M80" s="221"/>
      <c r="O80" s="238" t="s">
        <v>185</v>
      </c>
      <c r="P80" s="236"/>
      <c r="Q80" s="237"/>
      <c r="R80" s="237"/>
    </row>
    <row r="81" spans="13:18">
      <c r="M81" s="221"/>
      <c r="O81" s="837" t="s">
        <v>225</v>
      </c>
      <c r="P81" s="838"/>
      <c r="Q81" s="838"/>
      <c r="R81" s="839"/>
    </row>
    <row r="82" spans="13:18">
      <c r="M82" s="221"/>
      <c r="O82" s="840"/>
      <c r="P82" s="841"/>
      <c r="Q82" s="841"/>
      <c r="R82" s="842"/>
    </row>
    <row r="83" spans="13:18">
      <c r="M83" s="221"/>
    </row>
    <row r="84" spans="13:18">
      <c r="M84" s="221"/>
    </row>
    <row r="85" spans="13:18">
      <c r="M85" s="221"/>
    </row>
    <row r="86" spans="13:18">
      <c r="M86" s="221"/>
    </row>
    <row r="87" spans="13:18">
      <c r="M87" s="221"/>
    </row>
    <row r="88" spans="13:18">
      <c r="M88" s="221"/>
    </row>
    <row r="89" spans="13:18">
      <c r="M89" s="221"/>
    </row>
    <row r="90" spans="13:18">
      <c r="M90" s="221"/>
    </row>
    <row r="91" spans="13:18">
      <c r="M91" s="221"/>
    </row>
    <row r="92" spans="13:18">
      <c r="M92" s="221"/>
    </row>
    <row r="93" spans="13:18" ht="18.75" customHeight="1">
      <c r="M93" s="221"/>
    </row>
    <row r="94" spans="13:18">
      <c r="M94" s="221"/>
    </row>
    <row r="95" spans="13:18">
      <c r="M95" s="221"/>
    </row>
    <row r="96" spans="13:18">
      <c r="M96" s="221"/>
    </row>
    <row r="97" spans="2:18">
      <c r="M97" s="221"/>
    </row>
    <row r="98" spans="2:18">
      <c r="M98" s="221"/>
    </row>
    <row r="99" spans="2:18">
      <c r="M99" s="221"/>
    </row>
    <row r="100" spans="2:18" s="232" customFormat="1" ht="3" customHeight="1">
      <c r="M100" s="239"/>
    </row>
    <row r="101" spans="2:18">
      <c r="M101" s="221"/>
    </row>
    <row r="102" spans="2:18">
      <c r="B102" s="834" t="s">
        <v>176</v>
      </c>
      <c r="C102" s="834"/>
      <c r="D102" s="834"/>
      <c r="E102" s="834"/>
      <c r="F102" s="834"/>
      <c r="G102" s="834"/>
      <c r="H102" s="834"/>
      <c r="I102" s="834"/>
      <c r="J102" s="834"/>
      <c r="K102" s="834"/>
      <c r="L102" s="834"/>
      <c r="M102" s="834"/>
      <c r="N102" s="834"/>
      <c r="O102" s="834"/>
      <c r="P102" s="834"/>
      <c r="Q102" s="834"/>
      <c r="R102" s="834"/>
    </row>
    <row r="103" spans="2:18">
      <c r="B103" s="834"/>
      <c r="C103" s="834"/>
      <c r="D103" s="834"/>
      <c r="E103" s="834"/>
      <c r="F103" s="834"/>
      <c r="G103" s="834"/>
      <c r="H103" s="834"/>
      <c r="I103" s="834"/>
      <c r="J103" s="834"/>
      <c r="K103" s="834"/>
      <c r="L103" s="834"/>
      <c r="M103" s="834"/>
      <c r="N103" s="834"/>
      <c r="O103" s="834"/>
      <c r="P103" s="834"/>
      <c r="Q103" s="834"/>
      <c r="R103" s="834"/>
    </row>
    <row r="104" spans="2:18">
      <c r="M104" s="221"/>
    </row>
    <row r="105" spans="2:18" ht="18.75" customHeight="1">
      <c r="M105" s="221"/>
      <c r="O105" s="238" t="s">
        <v>186</v>
      </c>
      <c r="P105" s="236"/>
      <c r="Q105" s="237"/>
      <c r="R105" s="237"/>
    </row>
    <row r="106" spans="2:18" ht="18.75" customHeight="1">
      <c r="M106" s="221"/>
      <c r="O106" s="837" t="s">
        <v>168</v>
      </c>
      <c r="P106" s="838"/>
      <c r="Q106" s="838"/>
      <c r="R106" s="839"/>
    </row>
    <row r="107" spans="2:18">
      <c r="M107" s="221"/>
      <c r="O107" s="837"/>
      <c r="P107" s="838"/>
      <c r="Q107" s="838"/>
      <c r="R107" s="839"/>
    </row>
    <row r="108" spans="2:18">
      <c r="M108" s="221"/>
      <c r="O108" s="840"/>
      <c r="P108" s="841"/>
      <c r="Q108" s="841"/>
      <c r="R108" s="842"/>
    </row>
    <row r="109" spans="2:18">
      <c r="M109" s="221"/>
    </row>
    <row r="110" spans="2:18">
      <c r="M110" s="221"/>
    </row>
    <row r="111" spans="2:18">
      <c r="M111" s="221"/>
    </row>
    <row r="112" spans="2:18">
      <c r="M112" s="221"/>
    </row>
    <row r="113" spans="2:18">
      <c r="M113" s="221"/>
      <c r="O113" s="869" t="s">
        <v>169</v>
      </c>
      <c r="P113" s="869"/>
      <c r="Q113" s="869"/>
      <c r="R113" s="869"/>
    </row>
    <row r="114" spans="2:18" ht="18.75" customHeight="1">
      <c r="M114" s="221"/>
      <c r="O114" s="859" t="s">
        <v>226</v>
      </c>
      <c r="P114" s="860"/>
      <c r="Q114" s="860"/>
      <c r="R114" s="861"/>
    </row>
    <row r="115" spans="2:18">
      <c r="M115" s="221"/>
      <c r="O115" s="862"/>
      <c r="P115" s="863"/>
      <c r="Q115" s="863"/>
      <c r="R115" s="864"/>
    </row>
    <row r="116" spans="2:18">
      <c r="M116" s="221"/>
      <c r="O116" s="862"/>
      <c r="P116" s="863"/>
      <c r="Q116" s="863"/>
      <c r="R116" s="864"/>
    </row>
    <row r="117" spans="2:18">
      <c r="M117" s="221"/>
      <c r="O117" s="862"/>
      <c r="P117" s="863"/>
      <c r="Q117" s="863"/>
      <c r="R117" s="864"/>
    </row>
    <row r="118" spans="2:18">
      <c r="M118" s="221"/>
      <c r="O118" s="862"/>
      <c r="P118" s="863"/>
      <c r="Q118" s="863"/>
      <c r="R118" s="864"/>
    </row>
    <row r="119" spans="2:18">
      <c r="M119" s="221"/>
      <c r="O119" s="862"/>
      <c r="P119" s="863"/>
      <c r="Q119" s="863"/>
      <c r="R119" s="864"/>
    </row>
    <row r="120" spans="2:18">
      <c r="M120" s="221"/>
      <c r="O120" s="865"/>
      <c r="P120" s="866"/>
      <c r="Q120" s="866"/>
      <c r="R120" s="867"/>
    </row>
    <row r="121" spans="2:18">
      <c r="M121" s="221"/>
      <c r="O121" s="246"/>
      <c r="P121" s="246"/>
      <c r="Q121" s="246"/>
      <c r="R121" s="246"/>
    </row>
    <row r="122" spans="2:18">
      <c r="M122" s="221"/>
      <c r="O122" s="246"/>
      <c r="P122" s="246"/>
      <c r="Q122" s="246"/>
      <c r="R122" s="246"/>
    </row>
    <row r="123" spans="2:18" ht="18.75" customHeight="1">
      <c r="B123" s="868" t="s">
        <v>170</v>
      </c>
      <c r="C123" s="868"/>
      <c r="D123" s="868"/>
      <c r="E123" s="868"/>
      <c r="F123" s="868"/>
      <c r="G123" s="868"/>
      <c r="H123" s="868"/>
      <c r="I123" s="868"/>
      <c r="J123" s="868"/>
      <c r="K123" s="868"/>
      <c r="L123" s="868"/>
      <c r="M123" s="221"/>
    </row>
    <row r="124" spans="2:18" ht="18.75" customHeight="1">
      <c r="M124" s="221"/>
      <c r="O124" s="238" t="s">
        <v>188</v>
      </c>
      <c r="P124" s="236"/>
      <c r="Q124" s="237"/>
      <c r="R124" s="237"/>
    </row>
    <row r="125" spans="2:18" ht="18.75" customHeight="1">
      <c r="M125" s="221"/>
      <c r="O125" s="837" t="s">
        <v>187</v>
      </c>
      <c r="P125" s="838"/>
      <c r="Q125" s="838"/>
      <c r="R125" s="839"/>
    </row>
    <row r="126" spans="2:18" ht="18.75" customHeight="1">
      <c r="M126" s="221"/>
      <c r="O126" s="840"/>
      <c r="P126" s="841"/>
      <c r="Q126" s="841"/>
      <c r="R126" s="842"/>
    </row>
    <row r="127" spans="2:18" ht="18.75" customHeight="1">
      <c r="B127" s="225"/>
      <c r="C127" s="225"/>
      <c r="D127" s="226"/>
      <c r="M127" s="221"/>
    </row>
    <row r="128" spans="2:18" ht="18.75" customHeight="1">
      <c r="B128" s="225"/>
      <c r="C128" s="225"/>
      <c r="D128" s="226"/>
      <c r="M128" s="221"/>
    </row>
    <row r="129" spans="2:18" ht="18.75" customHeight="1">
      <c r="B129" s="225"/>
      <c r="C129" s="225"/>
      <c r="D129" s="226"/>
      <c r="M129" s="221"/>
      <c r="O129" s="238" t="s">
        <v>189</v>
      </c>
      <c r="P129" s="236"/>
      <c r="Q129" s="237"/>
      <c r="R129" s="237"/>
    </row>
    <row r="130" spans="2:18" ht="18.75" customHeight="1">
      <c r="B130" s="225"/>
      <c r="C130" s="225"/>
      <c r="D130" s="226"/>
      <c r="M130" s="221"/>
      <c r="O130" s="837" t="s">
        <v>191</v>
      </c>
      <c r="P130" s="838"/>
      <c r="Q130" s="838"/>
      <c r="R130" s="839"/>
    </row>
    <row r="131" spans="2:18" ht="18.75" customHeight="1">
      <c r="B131" s="225"/>
      <c r="C131" s="225"/>
      <c r="D131" s="226"/>
      <c r="M131" s="221"/>
      <c r="O131" s="840"/>
      <c r="P131" s="841"/>
      <c r="Q131" s="841"/>
      <c r="R131" s="842"/>
    </row>
    <row r="132" spans="2:18" ht="18.75" customHeight="1">
      <c r="B132" s="225"/>
      <c r="C132" s="225"/>
      <c r="D132" s="226"/>
      <c r="M132" s="221"/>
    </row>
    <row r="133" spans="2:18" ht="18.75" customHeight="1">
      <c r="B133" s="225"/>
      <c r="C133" s="225"/>
      <c r="D133" s="226"/>
      <c r="M133" s="221"/>
    </row>
    <row r="134" spans="2:18" ht="18.75" customHeight="1">
      <c r="B134" s="225"/>
      <c r="C134" s="225"/>
      <c r="D134" s="226"/>
      <c r="M134" s="221"/>
    </row>
    <row r="135" spans="2:18" ht="18.75" customHeight="1">
      <c r="B135" s="868" t="s">
        <v>171</v>
      </c>
      <c r="C135" s="868"/>
      <c r="D135" s="868"/>
      <c r="E135" s="868"/>
      <c r="F135" s="868"/>
      <c r="G135" s="868"/>
      <c r="H135" s="868"/>
      <c r="I135" s="868"/>
      <c r="J135" s="868"/>
      <c r="K135" s="868"/>
      <c r="L135" s="868"/>
      <c r="M135" s="221"/>
    </row>
    <row r="136" spans="2:18" ht="18.75" customHeight="1">
      <c r="M136" s="221"/>
      <c r="O136" s="238" t="s">
        <v>188</v>
      </c>
      <c r="P136" s="236"/>
      <c r="Q136" s="237"/>
      <c r="R136" s="237"/>
    </row>
    <row r="137" spans="2:18" ht="18.75" customHeight="1">
      <c r="M137" s="221"/>
      <c r="O137" s="837" t="s">
        <v>187</v>
      </c>
      <c r="P137" s="838"/>
      <c r="Q137" s="838"/>
      <c r="R137" s="839"/>
    </row>
    <row r="138" spans="2:18" ht="18.75" customHeight="1">
      <c r="M138" s="221"/>
      <c r="O138" s="840"/>
      <c r="P138" s="841"/>
      <c r="Q138" s="841"/>
      <c r="R138" s="842"/>
    </row>
    <row r="139" spans="2:18" ht="18.75" customHeight="1">
      <c r="M139" s="221"/>
    </row>
    <row r="140" spans="2:18">
      <c r="M140" s="221"/>
      <c r="O140" s="238" t="s">
        <v>192</v>
      </c>
      <c r="P140" s="236"/>
      <c r="Q140" s="237"/>
      <c r="R140" s="237"/>
    </row>
    <row r="141" spans="2:18" ht="18.75" customHeight="1">
      <c r="M141" s="221"/>
      <c r="O141" s="837" t="s">
        <v>190</v>
      </c>
      <c r="P141" s="838"/>
      <c r="Q141" s="838"/>
      <c r="R141" s="839"/>
    </row>
    <row r="142" spans="2:18">
      <c r="M142" s="221"/>
      <c r="O142" s="840"/>
      <c r="P142" s="841"/>
      <c r="Q142" s="841"/>
      <c r="R142" s="842"/>
    </row>
    <row r="143" spans="2:18">
      <c r="M143" s="221"/>
    </row>
    <row r="144" spans="2:18">
      <c r="M144" s="221"/>
      <c r="O144" s="238" t="s">
        <v>194</v>
      </c>
      <c r="P144" s="236"/>
      <c r="Q144" s="237"/>
      <c r="R144" s="237"/>
    </row>
    <row r="145" spans="2:18">
      <c r="M145" s="221"/>
      <c r="O145" s="837" t="s">
        <v>193</v>
      </c>
      <c r="P145" s="838"/>
      <c r="Q145" s="838"/>
      <c r="R145" s="839"/>
    </row>
    <row r="146" spans="2:18" ht="19.5" thickBot="1">
      <c r="M146" s="221"/>
      <c r="O146" s="840"/>
      <c r="P146" s="841"/>
      <c r="Q146" s="841"/>
      <c r="R146" s="842"/>
    </row>
    <row r="147" spans="2:18" ht="19.5" thickBot="1">
      <c r="B147" s="856" t="s">
        <v>164</v>
      </c>
      <c r="C147" s="857"/>
      <c r="D147" s="222"/>
      <c r="E147" s="223"/>
      <c r="F147" s="223"/>
      <c r="G147" s="223"/>
      <c r="H147" s="223"/>
      <c r="I147" s="223"/>
      <c r="J147" s="223"/>
      <c r="K147" s="223"/>
      <c r="L147" s="223"/>
      <c r="M147" s="221"/>
    </row>
    <row r="148" spans="2:18">
      <c r="B148" s="850" t="s">
        <v>163</v>
      </c>
      <c r="C148" s="851"/>
      <c r="D148" s="851"/>
      <c r="E148" s="851"/>
      <c r="F148" s="851"/>
      <c r="G148" s="851"/>
      <c r="H148" s="851"/>
      <c r="I148" s="851"/>
      <c r="J148" s="851"/>
      <c r="K148" s="851"/>
      <c r="L148" s="852"/>
      <c r="M148" s="221"/>
    </row>
    <row r="149" spans="2:18" ht="19.5" thickBot="1">
      <c r="B149" s="853"/>
      <c r="C149" s="854"/>
      <c r="D149" s="854"/>
      <c r="E149" s="854"/>
      <c r="F149" s="854"/>
      <c r="G149" s="854"/>
      <c r="H149" s="854"/>
      <c r="I149" s="854"/>
      <c r="J149" s="854"/>
      <c r="K149" s="854"/>
      <c r="L149" s="855"/>
      <c r="M149" s="221"/>
    </row>
    <row r="150" spans="2:18" s="232" customFormat="1" ht="19.5" thickBot="1">
      <c r="B150" s="233"/>
      <c r="C150" s="233"/>
      <c r="D150" s="233"/>
      <c r="E150" s="233"/>
      <c r="F150" s="233"/>
      <c r="G150" s="233"/>
      <c r="H150" s="233"/>
      <c r="I150" s="233"/>
      <c r="J150" s="233"/>
      <c r="K150" s="233"/>
      <c r="L150" s="233"/>
      <c r="M150" s="234"/>
    </row>
    <row r="151" spans="2:18" s="232" customFormat="1" ht="19.5" thickBot="1">
      <c r="B151" s="856" t="s">
        <v>164</v>
      </c>
      <c r="C151" s="857"/>
      <c r="D151" s="222"/>
      <c r="E151" s="223"/>
      <c r="F151" s="223"/>
      <c r="G151" s="223"/>
      <c r="H151" s="223"/>
      <c r="I151" s="223"/>
      <c r="J151" s="223"/>
      <c r="K151" s="223"/>
      <c r="L151" s="223"/>
      <c r="M151" s="234"/>
    </row>
    <row r="152" spans="2:18" s="232" customFormat="1">
      <c r="B152" s="850" t="s">
        <v>177</v>
      </c>
      <c r="C152" s="851"/>
      <c r="D152" s="851"/>
      <c r="E152" s="851"/>
      <c r="F152" s="851"/>
      <c r="G152" s="851"/>
      <c r="H152" s="851"/>
      <c r="I152" s="851"/>
      <c r="J152" s="851"/>
      <c r="K152" s="851"/>
      <c r="L152" s="852"/>
      <c r="M152" s="234"/>
    </row>
    <row r="153" spans="2:18" ht="19.5" thickBot="1">
      <c r="B153" s="853"/>
      <c r="C153" s="854"/>
      <c r="D153" s="854"/>
      <c r="E153" s="854"/>
      <c r="F153" s="854"/>
      <c r="G153" s="854"/>
      <c r="H153" s="854"/>
      <c r="I153" s="854"/>
      <c r="J153" s="854"/>
      <c r="K153" s="854"/>
      <c r="L153" s="855"/>
      <c r="M153" s="221"/>
    </row>
    <row r="154" spans="2:18">
      <c r="M154" s="221"/>
    </row>
    <row r="155" spans="2:18">
      <c r="B155" s="228" t="s">
        <v>172</v>
      </c>
      <c r="C155" s="228"/>
      <c r="D155" s="228"/>
      <c r="E155" s="228"/>
      <c r="F155" s="228"/>
      <c r="G155" s="228"/>
      <c r="H155" s="228"/>
      <c r="I155" s="228"/>
      <c r="J155" s="228"/>
      <c r="K155" s="228"/>
      <c r="L155" s="228"/>
      <c r="M155" s="221"/>
      <c r="O155" s="858" t="s">
        <v>174</v>
      </c>
      <c r="P155" s="858"/>
      <c r="Q155" s="858"/>
      <c r="R155" s="858"/>
    </row>
    <row r="156" spans="2:18" ht="18.75" customHeight="1">
      <c r="B156" s="227"/>
      <c r="C156" s="227"/>
      <c r="D156" s="227"/>
      <c r="E156" s="227"/>
      <c r="F156" s="227"/>
      <c r="G156" s="227"/>
      <c r="H156" s="227"/>
      <c r="I156" s="227"/>
      <c r="J156" s="227"/>
      <c r="K156" s="227"/>
      <c r="L156" s="227"/>
      <c r="M156" s="221"/>
      <c r="O156" s="859" t="s">
        <v>226</v>
      </c>
      <c r="P156" s="860"/>
      <c r="Q156" s="860"/>
      <c r="R156" s="861"/>
    </row>
    <row r="157" spans="2:18">
      <c r="B157" s="227"/>
      <c r="C157" s="227"/>
      <c r="D157" s="227"/>
      <c r="E157" s="227"/>
      <c r="F157" s="227"/>
      <c r="G157" s="227"/>
      <c r="H157" s="227"/>
      <c r="I157" s="227"/>
      <c r="J157" s="227"/>
      <c r="K157" s="227"/>
      <c r="L157" s="227"/>
      <c r="M157" s="221"/>
      <c r="O157" s="862"/>
      <c r="P157" s="863"/>
      <c r="Q157" s="863"/>
      <c r="R157" s="864"/>
    </row>
    <row r="158" spans="2:18">
      <c r="B158" s="227"/>
      <c r="C158" s="227"/>
      <c r="D158" s="227"/>
      <c r="E158" s="227"/>
      <c r="F158" s="227"/>
      <c r="G158" s="227"/>
      <c r="H158" s="227"/>
      <c r="I158" s="227"/>
      <c r="J158" s="227"/>
      <c r="K158" s="227"/>
      <c r="L158" s="227"/>
      <c r="M158" s="221"/>
      <c r="O158" s="862"/>
      <c r="P158" s="863"/>
      <c r="Q158" s="863"/>
      <c r="R158" s="864"/>
    </row>
    <row r="159" spans="2:18">
      <c r="B159" s="227"/>
      <c r="C159" s="227"/>
      <c r="D159" s="227"/>
      <c r="E159" s="227"/>
      <c r="F159" s="227"/>
      <c r="G159" s="227"/>
      <c r="H159" s="227"/>
      <c r="I159" s="227"/>
      <c r="J159" s="227"/>
      <c r="K159" s="227"/>
      <c r="L159" s="227"/>
      <c r="M159" s="221"/>
      <c r="O159" s="862"/>
      <c r="P159" s="863"/>
      <c r="Q159" s="863"/>
      <c r="R159" s="864"/>
    </row>
    <row r="160" spans="2:18">
      <c r="B160" s="227"/>
      <c r="C160" s="227"/>
      <c r="D160" s="227"/>
      <c r="E160" s="227"/>
      <c r="F160" s="227"/>
      <c r="G160" s="227"/>
      <c r="H160" s="227"/>
      <c r="I160" s="227"/>
      <c r="J160" s="227"/>
      <c r="K160" s="227"/>
      <c r="L160" s="227"/>
      <c r="M160" s="221"/>
      <c r="O160" s="862"/>
      <c r="P160" s="863"/>
      <c r="Q160" s="863"/>
      <c r="R160" s="864"/>
    </row>
    <row r="161" spans="2:18">
      <c r="B161" s="227"/>
      <c r="C161" s="227"/>
      <c r="D161" s="227"/>
      <c r="E161" s="227"/>
      <c r="F161" s="227"/>
      <c r="G161" s="227"/>
      <c r="H161" s="227"/>
      <c r="I161" s="227"/>
      <c r="J161" s="227"/>
      <c r="K161" s="227"/>
      <c r="L161" s="227"/>
      <c r="M161" s="221"/>
      <c r="O161" s="862"/>
      <c r="P161" s="863"/>
      <c r="Q161" s="863"/>
      <c r="R161" s="864"/>
    </row>
    <row r="162" spans="2:18">
      <c r="B162" s="227"/>
      <c r="C162" s="227"/>
      <c r="D162" s="227"/>
      <c r="E162" s="227"/>
      <c r="F162" s="227"/>
      <c r="G162" s="227"/>
      <c r="H162" s="227"/>
      <c r="I162" s="227"/>
      <c r="J162" s="227"/>
      <c r="K162" s="227"/>
      <c r="L162" s="227"/>
      <c r="M162" s="221"/>
      <c r="O162" s="865"/>
      <c r="P162" s="866"/>
      <c r="Q162" s="866"/>
      <c r="R162" s="867"/>
    </row>
    <row r="163" spans="2:18">
      <c r="B163" s="227"/>
      <c r="C163" s="227"/>
      <c r="D163" s="227"/>
      <c r="E163" s="227"/>
      <c r="F163" s="227"/>
      <c r="G163" s="227"/>
      <c r="H163" s="227"/>
      <c r="I163" s="227"/>
      <c r="J163" s="227"/>
      <c r="K163" s="227"/>
      <c r="L163" s="227"/>
      <c r="M163" s="221"/>
      <c r="O163" s="246"/>
      <c r="P163" s="246"/>
      <c r="Q163" s="246"/>
      <c r="R163" s="246"/>
    </row>
    <row r="164" spans="2:18">
      <c r="B164" s="228" t="s">
        <v>173</v>
      </c>
      <c r="C164" s="227"/>
      <c r="D164" s="227"/>
      <c r="E164" s="227"/>
      <c r="F164" s="227"/>
      <c r="G164" s="227"/>
      <c r="H164" s="227"/>
      <c r="I164" s="227"/>
      <c r="J164" s="227"/>
      <c r="K164" s="227"/>
      <c r="L164" s="227"/>
      <c r="M164" s="221"/>
      <c r="O164" s="246"/>
      <c r="P164" s="246"/>
      <c r="Q164" s="246"/>
      <c r="R164" s="246"/>
    </row>
    <row r="165" spans="2:18">
      <c r="B165" s="227"/>
      <c r="C165" s="227"/>
      <c r="D165" s="227"/>
      <c r="E165" s="227"/>
      <c r="F165" s="227"/>
      <c r="G165" s="227"/>
      <c r="H165" s="227"/>
      <c r="I165" s="227"/>
      <c r="J165" s="227"/>
      <c r="K165" s="227"/>
      <c r="L165" s="227"/>
      <c r="M165" s="221"/>
    </row>
    <row r="166" spans="2:18">
      <c r="B166" s="227"/>
      <c r="C166" s="227"/>
      <c r="D166" s="227"/>
      <c r="E166" s="227"/>
      <c r="F166" s="227"/>
      <c r="G166" s="227"/>
      <c r="H166" s="227"/>
      <c r="I166" s="227"/>
      <c r="J166" s="227"/>
      <c r="K166" s="227"/>
      <c r="L166" s="227"/>
      <c r="M166" s="221"/>
    </row>
    <row r="167" spans="2:18">
      <c r="B167" s="227"/>
      <c r="C167" s="227"/>
      <c r="D167" s="227"/>
      <c r="E167" s="227"/>
      <c r="F167" s="227"/>
      <c r="G167" s="227"/>
      <c r="H167" s="227"/>
      <c r="I167" s="227"/>
      <c r="J167" s="227"/>
      <c r="K167" s="227"/>
      <c r="L167" s="227"/>
      <c r="M167" s="221"/>
    </row>
    <row r="168" spans="2:18">
      <c r="B168" s="227"/>
      <c r="C168" s="227"/>
      <c r="D168" s="227"/>
      <c r="E168" s="227"/>
      <c r="F168" s="227"/>
      <c r="G168" s="227"/>
      <c r="H168" s="227"/>
      <c r="I168" s="227"/>
      <c r="J168" s="227"/>
      <c r="K168" s="227"/>
      <c r="L168" s="227"/>
      <c r="M168" s="221"/>
    </row>
    <row r="169" spans="2:18">
      <c r="B169" s="227"/>
      <c r="C169" s="227"/>
      <c r="D169" s="227"/>
      <c r="E169" s="227"/>
      <c r="F169" s="227"/>
      <c r="G169" s="227"/>
      <c r="H169" s="227"/>
      <c r="I169" s="227"/>
      <c r="J169" s="227"/>
      <c r="K169" s="227"/>
      <c r="L169" s="227"/>
      <c r="M169" s="221"/>
    </row>
    <row r="170" spans="2:18">
      <c r="B170" s="227"/>
      <c r="C170" s="227"/>
      <c r="D170" s="227"/>
      <c r="E170" s="227"/>
      <c r="F170" s="227"/>
      <c r="G170" s="227"/>
      <c r="H170" s="227"/>
      <c r="I170" s="227"/>
      <c r="J170" s="227"/>
      <c r="K170" s="227"/>
      <c r="L170" s="227"/>
      <c r="M170" s="221"/>
    </row>
    <row r="171" spans="2:18">
      <c r="B171" s="227"/>
      <c r="C171" s="227"/>
      <c r="D171" s="227"/>
      <c r="E171" s="227"/>
      <c r="F171" s="227"/>
      <c r="G171" s="227"/>
      <c r="H171" s="227"/>
      <c r="I171" s="227"/>
      <c r="J171" s="227"/>
      <c r="K171" s="227"/>
      <c r="L171" s="227"/>
      <c r="M171" s="221"/>
    </row>
    <row r="172" spans="2:18">
      <c r="B172" s="227"/>
      <c r="C172" s="227"/>
      <c r="D172" s="227"/>
      <c r="E172" s="227"/>
      <c r="F172" s="227"/>
      <c r="G172" s="227"/>
      <c r="H172" s="227"/>
      <c r="I172" s="227"/>
      <c r="J172" s="227"/>
      <c r="K172" s="227"/>
      <c r="L172" s="227"/>
      <c r="M172" s="221"/>
    </row>
    <row r="173" spans="2:18">
      <c r="M173" s="221"/>
    </row>
    <row r="174" spans="2:18" s="232" customFormat="1" ht="3" customHeight="1">
      <c r="M174" s="234"/>
    </row>
    <row r="175" spans="2:18">
      <c r="M175" s="221"/>
    </row>
    <row r="176" spans="2:18">
      <c r="B176" s="834" t="s">
        <v>178</v>
      </c>
      <c r="C176" s="834"/>
      <c r="D176" s="834"/>
      <c r="E176" s="834"/>
      <c r="F176" s="834"/>
      <c r="G176" s="834"/>
      <c r="H176" s="834"/>
      <c r="I176" s="834"/>
      <c r="J176" s="834"/>
      <c r="K176" s="834"/>
      <c r="L176" s="834"/>
      <c r="M176" s="834"/>
      <c r="N176" s="834"/>
      <c r="O176" s="834"/>
      <c r="P176" s="834"/>
      <c r="Q176" s="834"/>
      <c r="R176" s="834"/>
    </row>
    <row r="177" spans="2:18" ht="18.75" customHeight="1">
      <c r="B177" s="834"/>
      <c r="C177" s="834"/>
      <c r="D177" s="834"/>
      <c r="E177" s="834"/>
      <c r="F177" s="834"/>
      <c r="G177" s="834"/>
      <c r="H177" s="834"/>
      <c r="I177" s="834"/>
      <c r="J177" s="834"/>
      <c r="K177" s="834"/>
      <c r="L177" s="834"/>
      <c r="M177" s="834"/>
      <c r="N177" s="834"/>
      <c r="O177" s="834"/>
      <c r="P177" s="834"/>
      <c r="Q177" s="834"/>
      <c r="R177" s="834"/>
    </row>
    <row r="178" spans="2:18" s="232" customFormat="1" ht="18.75" customHeight="1">
      <c r="B178" s="231"/>
      <c r="C178" s="231"/>
      <c r="D178" s="231"/>
      <c r="E178" s="231"/>
      <c r="F178" s="231"/>
      <c r="G178" s="231"/>
      <c r="H178" s="231"/>
      <c r="I178" s="231"/>
      <c r="J178" s="231"/>
      <c r="K178" s="231"/>
      <c r="L178" s="231"/>
      <c r="M178" s="221"/>
      <c r="N178"/>
      <c r="O178" s="231"/>
      <c r="P178" s="231"/>
      <c r="Q178" s="231"/>
      <c r="R178" s="231"/>
    </row>
    <row r="179" spans="2:18" s="232" customFormat="1" ht="18.75" customHeight="1">
      <c r="B179" s="231"/>
      <c r="C179" s="231"/>
      <c r="D179" s="231"/>
      <c r="E179" s="231"/>
      <c r="F179" s="231"/>
      <c r="G179" s="231"/>
      <c r="H179" s="231"/>
      <c r="I179" s="231"/>
      <c r="J179" s="231"/>
      <c r="K179" s="231"/>
      <c r="L179" s="231"/>
      <c r="M179" s="221"/>
      <c r="N179"/>
      <c r="O179" s="238" t="s">
        <v>195</v>
      </c>
      <c r="P179" s="236"/>
      <c r="Q179" s="237"/>
      <c r="R179" s="237"/>
    </row>
    <row r="180" spans="2:18" s="232" customFormat="1" ht="18.75" customHeight="1">
      <c r="B180" s="231"/>
      <c r="C180" s="231"/>
      <c r="D180" s="231"/>
      <c r="E180" s="231"/>
      <c r="F180" s="231"/>
      <c r="G180" s="231"/>
      <c r="H180" s="231"/>
      <c r="I180" s="231"/>
      <c r="J180" s="231"/>
      <c r="K180" s="231"/>
      <c r="L180" s="231"/>
      <c r="M180" s="221"/>
      <c r="N180"/>
      <c r="O180" s="837" t="s">
        <v>196</v>
      </c>
      <c r="P180" s="838"/>
      <c r="Q180" s="838"/>
      <c r="R180" s="839"/>
    </row>
    <row r="181" spans="2:18" s="232" customFormat="1" ht="18.75" customHeight="1">
      <c r="B181" s="231"/>
      <c r="C181" s="231"/>
      <c r="D181" s="231"/>
      <c r="E181" s="231"/>
      <c r="F181" s="231"/>
      <c r="G181" s="231"/>
      <c r="H181" s="231"/>
      <c r="I181" s="231"/>
      <c r="J181" s="231"/>
      <c r="K181" s="231"/>
      <c r="L181" s="231"/>
      <c r="M181" s="221"/>
      <c r="N181"/>
      <c r="O181" s="840"/>
      <c r="P181" s="841"/>
      <c r="Q181" s="841"/>
      <c r="R181" s="842"/>
    </row>
    <row r="182" spans="2:18" s="232" customFormat="1" ht="18.75" customHeight="1">
      <c r="B182" s="231"/>
      <c r="C182" s="231"/>
      <c r="D182" s="231"/>
      <c r="E182" s="231"/>
      <c r="F182" s="231"/>
      <c r="G182" s="231"/>
      <c r="H182" s="231"/>
      <c r="I182" s="231"/>
      <c r="J182" s="231"/>
      <c r="K182" s="231"/>
      <c r="L182" s="231"/>
      <c r="M182" s="221"/>
      <c r="N182"/>
      <c r="O182" s="231"/>
      <c r="P182" s="231"/>
      <c r="Q182" s="231"/>
      <c r="R182" s="231"/>
    </row>
    <row r="183" spans="2:18" s="232" customFormat="1" ht="18.75" customHeight="1">
      <c r="B183" s="231"/>
      <c r="C183" s="231"/>
      <c r="D183" s="231"/>
      <c r="E183" s="231"/>
      <c r="F183" s="231"/>
      <c r="G183" s="231"/>
      <c r="H183" s="231"/>
      <c r="I183" s="231"/>
      <c r="J183" s="231"/>
      <c r="K183" s="231"/>
      <c r="L183" s="231"/>
      <c r="M183" s="221"/>
      <c r="N183"/>
      <c r="O183" s="231"/>
      <c r="P183" s="231"/>
      <c r="Q183" s="231"/>
      <c r="R183" s="231"/>
    </row>
    <row r="184" spans="2:18" s="232" customFormat="1" ht="18.75" customHeight="1">
      <c r="B184" s="231"/>
      <c r="C184" s="231"/>
      <c r="D184" s="231"/>
      <c r="E184" s="231"/>
      <c r="F184" s="231"/>
      <c r="G184" s="231"/>
      <c r="H184" s="231"/>
      <c r="I184" s="231"/>
      <c r="J184" s="231"/>
      <c r="K184" s="231"/>
      <c r="L184" s="231"/>
      <c r="M184" s="221"/>
      <c r="N184"/>
      <c r="O184" s="231"/>
      <c r="P184" s="231"/>
      <c r="Q184" s="231"/>
      <c r="R184" s="231"/>
    </row>
    <row r="185" spans="2:18" s="232" customFormat="1" ht="3" customHeight="1">
      <c r="B185" s="231"/>
      <c r="C185" s="231"/>
      <c r="D185" s="231"/>
      <c r="E185" s="231"/>
      <c r="F185" s="231"/>
      <c r="G185" s="231"/>
      <c r="H185" s="231"/>
      <c r="I185" s="231"/>
      <c r="J185" s="231"/>
      <c r="K185" s="231"/>
      <c r="L185" s="231"/>
      <c r="M185" s="231"/>
      <c r="N185" s="231"/>
      <c r="O185" s="231"/>
      <c r="P185" s="231"/>
      <c r="Q185" s="231"/>
      <c r="R185" s="231"/>
    </row>
    <row r="186" spans="2:18" s="232" customFormat="1" ht="18.75" customHeight="1">
      <c r="B186" s="231"/>
      <c r="C186" s="231"/>
      <c r="D186" s="231"/>
      <c r="E186" s="231"/>
      <c r="F186" s="231"/>
      <c r="G186" s="231"/>
      <c r="H186" s="231"/>
      <c r="I186" s="231"/>
      <c r="J186" s="231"/>
      <c r="K186" s="231"/>
      <c r="L186" s="231"/>
      <c r="M186" s="221"/>
      <c r="N186"/>
      <c r="O186" s="231"/>
      <c r="P186" s="231"/>
      <c r="Q186" s="231"/>
      <c r="R186" s="231"/>
    </row>
    <row r="187" spans="2:18" s="232" customFormat="1" ht="18.75" customHeight="1">
      <c r="B187" s="834" t="s">
        <v>179</v>
      </c>
      <c r="C187" s="834"/>
      <c r="D187" s="834"/>
      <c r="E187" s="834"/>
      <c r="F187" s="834"/>
      <c r="G187" s="834"/>
      <c r="H187" s="834"/>
      <c r="I187" s="834"/>
      <c r="J187" s="834"/>
      <c r="K187" s="834"/>
      <c r="L187" s="834"/>
      <c r="M187" s="834"/>
      <c r="N187" s="834"/>
      <c r="O187" s="834"/>
      <c r="P187" s="834"/>
      <c r="Q187" s="834"/>
      <c r="R187" s="834"/>
    </row>
    <row r="188" spans="2:18" s="232" customFormat="1" ht="18.75" customHeight="1">
      <c r="B188" s="834"/>
      <c r="C188" s="834"/>
      <c r="D188" s="834"/>
      <c r="E188" s="834"/>
      <c r="F188" s="834"/>
      <c r="G188" s="834"/>
      <c r="H188" s="834"/>
      <c r="I188" s="834"/>
      <c r="J188" s="834"/>
      <c r="K188" s="834"/>
      <c r="L188" s="834"/>
      <c r="M188" s="834"/>
      <c r="N188" s="834"/>
      <c r="O188" s="834"/>
      <c r="P188" s="834"/>
      <c r="Q188" s="834"/>
      <c r="R188" s="834"/>
    </row>
    <row r="189" spans="2:18" s="232" customFormat="1" ht="18.75" customHeight="1">
      <c r="B189" s="231"/>
      <c r="C189" s="231"/>
      <c r="D189" s="231"/>
      <c r="E189" s="231"/>
      <c r="F189" s="231"/>
      <c r="G189" s="231"/>
      <c r="H189" s="231"/>
      <c r="I189" s="231"/>
      <c r="J189" s="231"/>
      <c r="K189" s="231"/>
      <c r="L189" s="231"/>
      <c r="M189" s="221"/>
      <c r="N189"/>
      <c r="O189" s="231"/>
      <c r="P189" s="231"/>
      <c r="Q189" s="231"/>
      <c r="R189" s="231"/>
    </row>
    <row r="190" spans="2:18" s="232" customFormat="1" ht="18.75" customHeight="1">
      <c r="B190" s="231"/>
      <c r="C190" s="231"/>
      <c r="D190" s="231"/>
      <c r="E190" s="231"/>
      <c r="F190" s="231"/>
      <c r="G190" s="231"/>
      <c r="H190" s="231"/>
      <c r="I190" s="231"/>
      <c r="J190" s="231"/>
      <c r="K190" s="231"/>
      <c r="L190" s="231"/>
      <c r="M190" s="221"/>
      <c r="N190"/>
    </row>
    <row r="191" spans="2:18" s="232" customFormat="1" ht="18.75" customHeight="1">
      <c r="B191" s="231"/>
      <c r="C191" s="231"/>
      <c r="D191" s="231"/>
      <c r="E191" s="231"/>
      <c r="F191" s="231"/>
      <c r="G191" s="231"/>
      <c r="H191" s="231"/>
      <c r="I191" s="231"/>
      <c r="J191" s="231"/>
      <c r="K191" s="231"/>
      <c r="L191" s="231"/>
      <c r="M191" s="221"/>
      <c r="N191"/>
    </row>
    <row r="192" spans="2:18">
      <c r="M192" s="221"/>
      <c r="O192" s="238" t="s">
        <v>201</v>
      </c>
      <c r="P192" s="236"/>
      <c r="Q192" s="237"/>
      <c r="R192" s="237"/>
    </row>
    <row r="193" spans="2:18" ht="18.75" customHeight="1">
      <c r="M193" s="221"/>
      <c r="O193" s="837" t="s">
        <v>197</v>
      </c>
      <c r="P193" s="838"/>
      <c r="Q193" s="838"/>
      <c r="R193" s="839"/>
    </row>
    <row r="194" spans="2:18">
      <c r="M194" s="221"/>
      <c r="O194" s="840"/>
      <c r="P194" s="841"/>
      <c r="Q194" s="841"/>
      <c r="R194" s="842"/>
    </row>
    <row r="195" spans="2:18">
      <c r="M195" s="221"/>
    </row>
    <row r="196" spans="2:18">
      <c r="M196" s="221"/>
      <c r="O196" s="238" t="s">
        <v>202</v>
      </c>
      <c r="P196" s="236"/>
      <c r="Q196" s="237"/>
      <c r="R196" s="237"/>
    </row>
    <row r="197" spans="2:18" ht="18.75" customHeight="1">
      <c r="M197" s="221"/>
      <c r="O197" s="837" t="s">
        <v>198</v>
      </c>
      <c r="P197" s="838"/>
      <c r="Q197" s="838"/>
      <c r="R197" s="839"/>
    </row>
    <row r="198" spans="2:18">
      <c r="M198" s="221"/>
      <c r="O198" s="840"/>
      <c r="P198" s="841"/>
      <c r="Q198" s="841"/>
      <c r="R198" s="842"/>
    </row>
    <row r="199" spans="2:18">
      <c r="M199" s="221"/>
    </row>
    <row r="200" spans="2:18">
      <c r="M200" s="221"/>
      <c r="O200" s="238" t="s">
        <v>203</v>
      </c>
      <c r="P200" s="236"/>
      <c r="Q200" s="237"/>
      <c r="R200" s="237"/>
    </row>
    <row r="201" spans="2:18" ht="18.75" customHeight="1">
      <c r="M201" s="221"/>
      <c r="O201" s="837" t="s">
        <v>199</v>
      </c>
      <c r="P201" s="838"/>
      <c r="Q201" s="838"/>
      <c r="R201" s="839"/>
    </row>
    <row r="202" spans="2:18">
      <c r="M202" s="221"/>
      <c r="O202" s="840"/>
      <c r="P202" s="841"/>
      <c r="Q202" s="841"/>
      <c r="R202" s="842"/>
    </row>
    <row r="203" spans="2:18" ht="19.5" thickBot="1">
      <c r="M203" s="221"/>
    </row>
    <row r="204" spans="2:18" ht="19.5" thickBot="1">
      <c r="B204" s="856" t="s">
        <v>164</v>
      </c>
      <c r="C204" s="857"/>
      <c r="D204" s="222"/>
      <c r="E204" s="223"/>
      <c r="F204" s="223"/>
      <c r="G204" s="223"/>
      <c r="H204" s="223"/>
      <c r="I204" s="223"/>
      <c r="J204" s="223"/>
      <c r="K204" s="223"/>
      <c r="L204" s="223"/>
      <c r="M204" s="221"/>
      <c r="O204" s="238" t="s">
        <v>204</v>
      </c>
      <c r="P204" s="236"/>
      <c r="Q204" s="237"/>
      <c r="R204" s="237"/>
    </row>
    <row r="205" spans="2:18" ht="18.75" customHeight="1">
      <c r="B205" s="850" t="s">
        <v>163</v>
      </c>
      <c r="C205" s="851"/>
      <c r="D205" s="851"/>
      <c r="E205" s="851"/>
      <c r="F205" s="851"/>
      <c r="G205" s="851"/>
      <c r="H205" s="851"/>
      <c r="I205" s="851"/>
      <c r="J205" s="851"/>
      <c r="K205" s="851"/>
      <c r="L205" s="852"/>
      <c r="M205" s="221"/>
      <c r="O205" s="837" t="s">
        <v>200</v>
      </c>
      <c r="P205" s="838"/>
      <c r="Q205" s="838"/>
      <c r="R205" s="839"/>
    </row>
    <row r="206" spans="2:18" ht="19.5" thickBot="1">
      <c r="B206" s="853"/>
      <c r="C206" s="854"/>
      <c r="D206" s="854"/>
      <c r="E206" s="854"/>
      <c r="F206" s="854"/>
      <c r="G206" s="854"/>
      <c r="H206" s="854"/>
      <c r="I206" s="854"/>
      <c r="J206" s="854"/>
      <c r="K206" s="854"/>
      <c r="L206" s="855"/>
      <c r="M206" s="221"/>
      <c r="O206" s="840"/>
      <c r="P206" s="841"/>
      <c r="Q206" s="841"/>
      <c r="R206" s="842"/>
    </row>
    <row r="207" spans="2:18" ht="19.5" thickBot="1">
      <c r="B207" s="233"/>
      <c r="C207" s="233"/>
      <c r="D207" s="233"/>
      <c r="E207" s="233"/>
      <c r="F207" s="233"/>
      <c r="G207" s="233"/>
      <c r="H207" s="233"/>
      <c r="I207" s="233"/>
      <c r="J207" s="233"/>
      <c r="K207" s="233"/>
      <c r="L207" s="233"/>
      <c r="M207" s="221"/>
    </row>
    <row r="208" spans="2:18" ht="18.75" customHeight="1">
      <c r="B208" s="884" t="s">
        <v>164</v>
      </c>
      <c r="C208" s="885"/>
      <c r="D208" s="224"/>
      <c r="E208" s="224"/>
      <c r="F208" s="224"/>
      <c r="G208" s="224"/>
      <c r="H208" s="224"/>
      <c r="I208" s="224"/>
      <c r="J208" s="224"/>
      <c r="K208" s="224"/>
      <c r="L208" s="224"/>
      <c r="M208" s="221"/>
    </row>
    <row r="209" spans="2:18" ht="18.75" customHeight="1" thickBot="1">
      <c r="B209" s="886"/>
      <c r="C209" s="887"/>
      <c r="D209" s="222"/>
      <c r="E209" s="223"/>
      <c r="F209" s="223"/>
      <c r="G209" s="223"/>
      <c r="H209" s="223"/>
      <c r="I209" s="223"/>
      <c r="J209" s="223"/>
      <c r="K209" s="223"/>
      <c r="L209" s="223"/>
      <c r="M209" s="223"/>
      <c r="N209" s="223"/>
      <c r="O209" s="223"/>
      <c r="P209" s="223"/>
      <c r="Q209" s="223"/>
      <c r="R209" s="223"/>
    </row>
    <row r="210" spans="2:18" ht="19.5" customHeight="1">
      <c r="B210" s="877" t="s">
        <v>227</v>
      </c>
      <c r="C210" s="878"/>
      <c r="D210" s="878"/>
      <c r="E210" s="878"/>
      <c r="F210" s="878"/>
      <c r="G210" s="878"/>
      <c r="H210" s="878"/>
      <c r="I210" s="878"/>
      <c r="J210" s="878"/>
      <c r="K210" s="878"/>
      <c r="L210" s="878"/>
      <c r="M210" s="878"/>
      <c r="N210" s="878"/>
      <c r="O210" s="878"/>
      <c r="P210" s="878"/>
      <c r="Q210" s="878"/>
      <c r="R210" s="879"/>
    </row>
    <row r="211" spans="2:18">
      <c r="B211" s="880"/>
      <c r="C211" s="878"/>
      <c r="D211" s="878"/>
      <c r="E211" s="878"/>
      <c r="F211" s="878"/>
      <c r="G211" s="878"/>
      <c r="H211" s="878"/>
      <c r="I211" s="878"/>
      <c r="J211" s="878"/>
      <c r="K211" s="878"/>
      <c r="L211" s="878"/>
      <c r="M211" s="878"/>
      <c r="N211" s="878"/>
      <c r="O211" s="878"/>
      <c r="P211" s="878"/>
      <c r="Q211" s="878"/>
      <c r="R211" s="879"/>
    </row>
    <row r="212" spans="2:18" ht="19.5" thickBot="1">
      <c r="B212" s="881"/>
      <c r="C212" s="882"/>
      <c r="D212" s="882"/>
      <c r="E212" s="882"/>
      <c r="F212" s="882"/>
      <c r="G212" s="882"/>
      <c r="H212" s="882"/>
      <c r="I212" s="882"/>
      <c r="J212" s="882"/>
      <c r="K212" s="882"/>
      <c r="L212" s="882"/>
      <c r="M212" s="882"/>
      <c r="N212" s="882"/>
      <c r="O212" s="882"/>
      <c r="P212" s="882"/>
      <c r="Q212" s="882"/>
      <c r="R212" s="883"/>
    </row>
    <row r="213" spans="2:18">
      <c r="M213" s="221"/>
    </row>
    <row r="214" spans="2:18" s="232" customFormat="1" ht="3" customHeight="1">
      <c r="M214" s="234"/>
    </row>
    <row r="215" spans="2:18" ht="18.75" customHeight="1" thickBot="1">
      <c r="M215" s="221"/>
    </row>
    <row r="216" spans="2:18" ht="18.75" customHeight="1">
      <c r="B216" s="871" t="s">
        <v>180</v>
      </c>
      <c r="C216" s="872"/>
      <c r="D216" s="872"/>
      <c r="E216" s="872"/>
      <c r="F216" s="872"/>
      <c r="G216" s="872"/>
      <c r="H216" s="872"/>
      <c r="I216" s="872"/>
      <c r="J216" s="872"/>
      <c r="K216" s="872"/>
      <c r="L216" s="872"/>
      <c r="M216" s="872"/>
      <c r="N216" s="872"/>
      <c r="O216" s="872"/>
      <c r="P216" s="872"/>
      <c r="Q216" s="872"/>
      <c r="R216" s="873"/>
    </row>
    <row r="217" spans="2:18" ht="18.75" customHeight="1" thickBot="1">
      <c r="B217" s="874"/>
      <c r="C217" s="875"/>
      <c r="D217" s="875"/>
      <c r="E217" s="875"/>
      <c r="F217" s="875"/>
      <c r="G217" s="875"/>
      <c r="H217" s="875"/>
      <c r="I217" s="875"/>
      <c r="J217" s="875"/>
      <c r="K217" s="875"/>
      <c r="L217" s="875"/>
      <c r="M217" s="875"/>
      <c r="N217" s="875"/>
      <c r="O217" s="875"/>
      <c r="P217" s="875"/>
      <c r="Q217" s="875"/>
      <c r="R217" s="876"/>
    </row>
    <row r="218" spans="2:18">
      <c r="B218" s="870" t="s">
        <v>208</v>
      </c>
      <c r="C218" s="870"/>
      <c r="D218" s="870"/>
      <c r="E218" s="870"/>
      <c r="F218" s="870"/>
      <c r="G218" s="870"/>
      <c r="H218" s="870"/>
      <c r="I218" s="870"/>
      <c r="J218" s="870"/>
      <c r="K218" s="870"/>
      <c r="L218" s="870"/>
      <c r="M218" s="870"/>
      <c r="N218" s="870"/>
      <c r="O218" s="870"/>
      <c r="P218" s="870"/>
      <c r="Q218" s="870"/>
      <c r="R218" s="870"/>
    </row>
    <row r="219" spans="2:18">
      <c r="B219" s="870"/>
      <c r="C219" s="870"/>
      <c r="D219" s="870"/>
      <c r="E219" s="870"/>
      <c r="F219" s="870"/>
      <c r="G219" s="870"/>
      <c r="H219" s="870"/>
      <c r="I219" s="870"/>
      <c r="J219" s="870"/>
      <c r="K219" s="870"/>
      <c r="L219" s="870"/>
      <c r="M219" s="870"/>
      <c r="N219" s="870"/>
      <c r="O219" s="870"/>
      <c r="P219" s="870"/>
      <c r="Q219" s="870"/>
      <c r="R219" s="870"/>
    </row>
    <row r="220" spans="2:18" ht="18.75" customHeight="1">
      <c r="B220" s="242"/>
      <c r="C220" s="242"/>
      <c r="D220" s="242"/>
      <c r="E220" s="242"/>
      <c r="F220" s="242"/>
      <c r="G220" s="242"/>
      <c r="H220" s="242"/>
      <c r="I220" s="242"/>
      <c r="J220" s="242"/>
      <c r="K220" s="242"/>
      <c r="L220" s="242"/>
      <c r="M220" s="243"/>
      <c r="N220" s="242"/>
      <c r="O220" s="242"/>
      <c r="P220" s="242"/>
      <c r="Q220" s="242"/>
      <c r="R220" s="242"/>
    </row>
    <row r="221" spans="2:18" ht="18.75" customHeight="1">
      <c r="B221" s="242"/>
      <c r="C221" s="242"/>
      <c r="D221" s="242"/>
      <c r="E221" s="242"/>
      <c r="F221" s="242"/>
      <c r="G221" s="242"/>
      <c r="H221" s="242"/>
      <c r="I221" s="242"/>
      <c r="J221" s="242"/>
      <c r="K221" s="242"/>
      <c r="L221" s="242"/>
      <c r="M221" s="243"/>
      <c r="N221" s="242"/>
      <c r="O221" s="238" t="s">
        <v>211</v>
      </c>
      <c r="P221" s="244"/>
      <c r="Q221" s="245"/>
      <c r="R221" s="245"/>
    </row>
    <row r="222" spans="2:18">
      <c r="B222" s="242"/>
      <c r="C222" s="242"/>
      <c r="D222" s="242"/>
      <c r="E222" s="242"/>
      <c r="F222" s="242"/>
      <c r="G222" s="242"/>
      <c r="H222" s="242"/>
      <c r="I222" s="242"/>
      <c r="J222" s="242"/>
      <c r="K222" s="242"/>
      <c r="L222" s="242"/>
      <c r="M222" s="243"/>
      <c r="N222" s="242"/>
      <c r="O222" s="837" t="s">
        <v>205</v>
      </c>
      <c r="P222" s="838"/>
      <c r="Q222" s="838"/>
      <c r="R222" s="839"/>
    </row>
    <row r="223" spans="2:18">
      <c r="B223" s="242"/>
      <c r="C223" s="242"/>
      <c r="D223" s="242"/>
      <c r="E223" s="242"/>
      <c r="F223" s="242"/>
      <c r="G223" s="242"/>
      <c r="H223" s="242"/>
      <c r="I223" s="242"/>
      <c r="J223" s="242"/>
      <c r="K223" s="242"/>
      <c r="L223" s="242"/>
      <c r="M223" s="243"/>
      <c r="N223" s="242"/>
      <c r="O223" s="837"/>
      <c r="P223" s="838"/>
      <c r="Q223" s="838"/>
      <c r="R223" s="839"/>
    </row>
    <row r="224" spans="2:18" ht="18.75" customHeight="1">
      <c r="B224" s="242"/>
      <c r="C224" s="242"/>
      <c r="D224" s="242"/>
      <c r="E224" s="242"/>
      <c r="F224" s="242"/>
      <c r="G224" s="242"/>
      <c r="H224" s="242"/>
      <c r="I224" s="242"/>
      <c r="J224" s="242"/>
      <c r="K224" s="242"/>
      <c r="L224" s="242"/>
      <c r="M224" s="243"/>
      <c r="N224" s="242"/>
      <c r="O224" s="840"/>
      <c r="P224" s="841"/>
      <c r="Q224" s="841"/>
      <c r="R224" s="842"/>
    </row>
    <row r="225" spans="2:18">
      <c r="B225" s="242"/>
      <c r="C225" s="242"/>
      <c r="D225" s="242"/>
      <c r="E225" s="242"/>
      <c r="F225" s="242"/>
      <c r="G225" s="242"/>
      <c r="H225" s="242"/>
      <c r="I225" s="242"/>
      <c r="J225" s="242"/>
      <c r="K225" s="242"/>
      <c r="L225" s="242"/>
      <c r="M225" s="243"/>
      <c r="N225" s="242"/>
      <c r="O225" s="242"/>
      <c r="P225" s="242"/>
      <c r="Q225" s="242"/>
      <c r="R225" s="242"/>
    </row>
    <row r="226" spans="2:18" ht="18.75" customHeight="1">
      <c r="B226" s="242"/>
      <c r="C226" s="242"/>
      <c r="D226" s="242"/>
      <c r="E226" s="242"/>
      <c r="F226" s="242"/>
      <c r="G226" s="242"/>
      <c r="H226" s="242"/>
      <c r="I226" s="242"/>
      <c r="J226" s="242"/>
      <c r="K226" s="242"/>
      <c r="L226" s="242"/>
      <c r="M226" s="243"/>
      <c r="N226" s="242"/>
      <c r="O226" s="238" t="s">
        <v>207</v>
      </c>
      <c r="P226" s="244"/>
      <c r="Q226" s="245"/>
      <c r="R226" s="245"/>
    </row>
    <row r="227" spans="2:18">
      <c r="B227" s="242"/>
      <c r="C227" s="242"/>
      <c r="D227" s="242"/>
      <c r="E227" s="242"/>
      <c r="F227" s="242"/>
      <c r="G227" s="242"/>
      <c r="H227" s="242"/>
      <c r="I227" s="242"/>
      <c r="J227" s="242"/>
      <c r="K227" s="242"/>
      <c r="L227" s="242"/>
      <c r="M227" s="243"/>
      <c r="N227" s="242"/>
      <c r="O227" s="837" t="s">
        <v>206</v>
      </c>
      <c r="P227" s="838"/>
      <c r="Q227" s="838"/>
      <c r="R227" s="839"/>
    </row>
    <row r="228" spans="2:18" ht="18.75" customHeight="1">
      <c r="B228" s="242"/>
      <c r="C228" s="242"/>
      <c r="D228" s="242"/>
      <c r="E228" s="242"/>
      <c r="F228" s="242"/>
      <c r="G228" s="242"/>
      <c r="H228" s="242"/>
      <c r="I228" s="242"/>
      <c r="J228" s="242"/>
      <c r="K228" s="242"/>
      <c r="L228" s="242"/>
      <c r="M228" s="243"/>
      <c r="N228" s="242"/>
      <c r="O228" s="840"/>
      <c r="P228" s="841"/>
      <c r="Q228" s="841"/>
      <c r="R228" s="842"/>
    </row>
    <row r="229" spans="2:18">
      <c r="B229" s="242"/>
      <c r="C229" s="242"/>
      <c r="D229" s="242"/>
      <c r="E229" s="242"/>
      <c r="F229" s="242"/>
      <c r="G229" s="242"/>
      <c r="H229" s="242"/>
      <c r="I229" s="242"/>
      <c r="J229" s="242"/>
      <c r="K229" s="242"/>
      <c r="L229" s="242"/>
      <c r="M229" s="243"/>
      <c r="N229" s="242"/>
      <c r="O229" s="242"/>
      <c r="P229" s="242"/>
      <c r="Q229" s="242"/>
      <c r="R229" s="242"/>
    </row>
    <row r="230" spans="2:18">
      <c r="B230" s="242"/>
      <c r="C230" s="242"/>
      <c r="D230" s="242"/>
      <c r="E230" s="242"/>
      <c r="F230" s="242"/>
      <c r="G230" s="242"/>
      <c r="H230" s="242"/>
      <c r="I230" s="242"/>
      <c r="J230" s="242"/>
      <c r="K230" s="242"/>
      <c r="L230" s="242"/>
      <c r="M230" s="243"/>
      <c r="N230" s="242"/>
      <c r="O230" s="238" t="s">
        <v>212</v>
      </c>
      <c r="P230" s="244"/>
      <c r="Q230" s="245"/>
      <c r="R230" s="245"/>
    </row>
    <row r="231" spans="2:18">
      <c r="B231" s="242"/>
      <c r="C231" s="242"/>
      <c r="D231" s="242"/>
      <c r="E231" s="242"/>
      <c r="F231" s="242"/>
      <c r="G231" s="242"/>
      <c r="H231" s="242"/>
      <c r="I231" s="242"/>
      <c r="J231" s="242"/>
      <c r="K231" s="242"/>
      <c r="L231" s="242"/>
      <c r="M231" s="243"/>
      <c r="N231" s="242"/>
      <c r="O231" s="837" t="s">
        <v>213</v>
      </c>
      <c r="P231" s="838"/>
      <c r="Q231" s="838"/>
      <c r="R231" s="839"/>
    </row>
    <row r="232" spans="2:18">
      <c r="B232" s="242"/>
      <c r="C232" s="242"/>
      <c r="D232" s="242"/>
      <c r="E232" s="242"/>
      <c r="F232" s="238" t="s">
        <v>209</v>
      </c>
      <c r="G232" s="244"/>
      <c r="H232" s="245"/>
      <c r="I232" s="245"/>
      <c r="J232" s="242"/>
      <c r="K232" s="242"/>
      <c r="L232" s="242"/>
      <c r="M232" s="243"/>
      <c r="N232" s="242"/>
      <c r="O232" s="837"/>
      <c r="P232" s="838"/>
      <c r="Q232" s="838"/>
      <c r="R232" s="839"/>
    </row>
    <row r="233" spans="2:18">
      <c r="B233" s="242"/>
      <c r="C233" s="242"/>
      <c r="D233" s="242"/>
      <c r="E233" s="242"/>
      <c r="F233" s="837" t="s">
        <v>210</v>
      </c>
      <c r="G233" s="838"/>
      <c r="H233" s="838"/>
      <c r="I233" s="839"/>
      <c r="J233" s="242"/>
      <c r="K233" s="242"/>
      <c r="L233" s="242"/>
      <c r="M233" s="243"/>
      <c r="N233" s="242"/>
      <c r="O233" s="837"/>
      <c r="P233" s="838"/>
      <c r="Q233" s="838"/>
      <c r="R233" s="839"/>
    </row>
    <row r="234" spans="2:18">
      <c r="B234" s="242"/>
      <c r="C234" s="242"/>
      <c r="D234" s="242"/>
      <c r="E234" s="242"/>
      <c r="F234" s="840"/>
      <c r="G234" s="841"/>
      <c r="H234" s="841"/>
      <c r="I234" s="842"/>
      <c r="J234" s="242"/>
      <c r="K234" s="242"/>
      <c r="L234" s="242"/>
      <c r="M234" s="243"/>
      <c r="N234" s="242"/>
      <c r="O234" s="837" t="s">
        <v>214</v>
      </c>
      <c r="P234" s="838"/>
      <c r="Q234" s="838"/>
      <c r="R234" s="839"/>
    </row>
    <row r="235" spans="2:18">
      <c r="B235" s="242"/>
      <c r="C235" s="242"/>
      <c r="D235" s="242"/>
      <c r="E235" s="242"/>
      <c r="F235" s="242"/>
      <c r="G235" s="242"/>
      <c r="H235" s="242"/>
      <c r="I235" s="242"/>
      <c r="J235" s="242"/>
      <c r="K235" s="242"/>
      <c r="L235" s="242"/>
      <c r="M235" s="243"/>
      <c r="N235" s="242"/>
      <c r="O235" s="840" t="s">
        <v>215</v>
      </c>
      <c r="P235" s="841"/>
      <c r="Q235" s="841"/>
      <c r="R235" s="842"/>
    </row>
    <row r="236" spans="2:18">
      <c r="M236" s="224"/>
    </row>
    <row r="237" spans="2:18" s="232" customFormat="1" ht="15" customHeight="1">
      <c r="M237" s="234"/>
    </row>
    <row r="238" spans="2:18">
      <c r="B238" s="836" t="s">
        <v>216</v>
      </c>
      <c r="C238" s="836"/>
      <c r="D238" s="836"/>
      <c r="E238" s="836"/>
      <c r="F238" s="836"/>
      <c r="G238" s="836"/>
      <c r="H238" s="836"/>
      <c r="I238" s="836"/>
      <c r="J238" s="836"/>
      <c r="K238" s="836"/>
      <c r="L238" s="836"/>
      <c r="M238" s="221"/>
    </row>
    <row r="239" spans="2:18" ht="19.5" thickBot="1">
      <c r="B239" s="836"/>
      <c r="C239" s="836"/>
      <c r="D239" s="836"/>
      <c r="E239" s="836"/>
      <c r="F239" s="836"/>
      <c r="G239" s="836"/>
      <c r="H239" s="836"/>
      <c r="I239" s="836"/>
      <c r="J239" s="836"/>
      <c r="K239" s="836"/>
      <c r="L239" s="836"/>
      <c r="M239" s="221"/>
    </row>
    <row r="240" spans="2:18" ht="18.75" customHeight="1">
      <c r="B240" s="884" t="s">
        <v>164</v>
      </c>
      <c r="C240" s="885"/>
      <c r="D240" s="241"/>
      <c r="E240" s="241"/>
      <c r="F240" s="241"/>
      <c r="G240" s="241"/>
      <c r="H240" s="241"/>
      <c r="I240" s="241"/>
      <c r="J240" s="241"/>
      <c r="K240" s="241"/>
      <c r="L240" s="241"/>
      <c r="M240" s="221"/>
    </row>
    <row r="241" spans="2:18" ht="18.75" customHeight="1" thickBot="1">
      <c r="B241" s="886"/>
      <c r="C241" s="887"/>
      <c r="D241" s="247"/>
      <c r="E241" s="248"/>
      <c r="F241" s="248"/>
      <c r="G241" s="248"/>
      <c r="H241" s="248"/>
      <c r="I241" s="248"/>
      <c r="J241" s="248"/>
      <c r="K241" s="248"/>
      <c r="L241" s="248"/>
      <c r="M241" s="249"/>
      <c r="N241" s="223"/>
      <c r="O241" s="223"/>
      <c r="P241" s="223"/>
      <c r="Q241" s="223"/>
      <c r="R241" s="223"/>
    </row>
    <row r="242" spans="2:18" ht="18.75" customHeight="1">
      <c r="B242" s="877" t="s">
        <v>227</v>
      </c>
      <c r="C242" s="878"/>
      <c r="D242" s="878"/>
      <c r="E242" s="878"/>
      <c r="F242" s="878"/>
      <c r="G242" s="878"/>
      <c r="H242" s="878"/>
      <c r="I242" s="878"/>
      <c r="J242" s="878"/>
      <c r="K242" s="878"/>
      <c r="L242" s="878"/>
      <c r="M242" s="878"/>
      <c r="N242" s="878"/>
      <c r="O242" s="878"/>
      <c r="P242" s="878"/>
      <c r="Q242" s="878"/>
      <c r="R242" s="879"/>
    </row>
    <row r="243" spans="2:18" ht="18.75" customHeight="1">
      <c r="B243" s="880"/>
      <c r="C243" s="878"/>
      <c r="D243" s="878"/>
      <c r="E243" s="878"/>
      <c r="F243" s="878"/>
      <c r="G243" s="878"/>
      <c r="H243" s="878"/>
      <c r="I243" s="878"/>
      <c r="J243" s="878"/>
      <c r="K243" s="878"/>
      <c r="L243" s="878"/>
      <c r="M243" s="878"/>
      <c r="N243" s="878"/>
      <c r="O243" s="878"/>
      <c r="P243" s="878"/>
      <c r="Q243" s="878"/>
      <c r="R243" s="879"/>
    </row>
    <row r="244" spans="2:18" ht="19.5" customHeight="1" thickBot="1">
      <c r="B244" s="881"/>
      <c r="C244" s="882"/>
      <c r="D244" s="882"/>
      <c r="E244" s="882"/>
      <c r="F244" s="882"/>
      <c r="G244" s="882"/>
      <c r="H244" s="882"/>
      <c r="I244" s="882"/>
      <c r="J244" s="882"/>
      <c r="K244" s="882"/>
      <c r="L244" s="882"/>
      <c r="M244" s="882"/>
      <c r="N244" s="882"/>
      <c r="O244" s="882"/>
      <c r="P244" s="882"/>
      <c r="Q244" s="882"/>
      <c r="R244" s="883"/>
    </row>
    <row r="245" spans="2:18">
      <c r="M245" s="221"/>
    </row>
    <row r="246" spans="2:18">
      <c r="M246" s="221"/>
      <c r="O246" s="238" t="s">
        <v>217</v>
      </c>
      <c r="P246" s="236"/>
      <c r="Q246" s="237"/>
      <c r="R246" s="237"/>
    </row>
    <row r="247" spans="2:18">
      <c r="M247" s="221"/>
      <c r="O247" s="837" t="s">
        <v>218</v>
      </c>
      <c r="P247" s="838"/>
      <c r="Q247" s="838"/>
      <c r="R247" s="839"/>
    </row>
    <row r="248" spans="2:18">
      <c r="M248" s="221"/>
      <c r="O248" s="840"/>
      <c r="P248" s="841"/>
      <c r="Q248" s="841"/>
      <c r="R248" s="842"/>
    </row>
    <row r="249" spans="2:18">
      <c r="M249" s="221"/>
    </row>
    <row r="250" spans="2:18">
      <c r="M250" s="221"/>
      <c r="O250" t="s">
        <v>222</v>
      </c>
    </row>
    <row r="251" spans="2:18">
      <c r="M251" s="221"/>
    </row>
    <row r="252" spans="2:18" ht="19.5" customHeight="1">
      <c r="M252" s="221"/>
    </row>
    <row r="253" spans="2:18">
      <c r="M253" s="221"/>
    </row>
    <row r="254" spans="2:18" ht="18.75" customHeight="1">
      <c r="M254" s="221"/>
      <c r="O254" t="s">
        <v>221</v>
      </c>
    </row>
    <row r="255" spans="2:18" ht="19.5" customHeight="1">
      <c r="M255" s="221"/>
    </row>
    <row r="256" spans="2:18">
      <c r="M256" s="221"/>
    </row>
    <row r="257" spans="13:18">
      <c r="M257" s="221"/>
    </row>
    <row r="258" spans="13:18">
      <c r="M258" s="221"/>
      <c r="Q258" s="833" t="s">
        <v>223</v>
      </c>
      <c r="R258" s="833"/>
    </row>
    <row r="259" spans="13:18">
      <c r="M259" s="221"/>
    </row>
    <row r="260" spans="13:18">
      <c r="M260" s="221"/>
    </row>
    <row r="261" spans="13:18">
      <c r="M261" s="221"/>
    </row>
    <row r="262" spans="13:18">
      <c r="M262" s="221"/>
    </row>
    <row r="263" spans="13:18">
      <c r="M263" s="221"/>
    </row>
    <row r="264" spans="13:18">
      <c r="M264" s="221"/>
    </row>
    <row r="265" spans="13:18">
      <c r="M265" s="221"/>
    </row>
    <row r="266" spans="13:18">
      <c r="M266" s="221"/>
    </row>
    <row r="267" spans="13:18">
      <c r="M267" s="221"/>
    </row>
    <row r="268" spans="13:18">
      <c r="M268" s="221"/>
    </row>
    <row r="269" spans="13:18">
      <c r="M269" s="221"/>
    </row>
    <row r="270" spans="13:18">
      <c r="M270" s="221"/>
    </row>
    <row r="271" spans="13:18">
      <c r="M271" s="221"/>
    </row>
    <row r="272" spans="13:18">
      <c r="M272" s="221"/>
    </row>
    <row r="273" spans="13:18">
      <c r="M273" s="221"/>
    </row>
    <row r="274" spans="13:18">
      <c r="M274" s="221"/>
    </row>
    <row r="275" spans="13:18" ht="18.75" customHeight="1">
      <c r="M275" s="221"/>
      <c r="O275" s="238" t="s">
        <v>219</v>
      </c>
      <c r="P275" s="236"/>
      <c r="Q275" s="237"/>
      <c r="R275" s="237"/>
    </row>
    <row r="276" spans="13:18" ht="18.75" customHeight="1">
      <c r="M276" s="221"/>
      <c r="O276" s="837" t="s">
        <v>220</v>
      </c>
      <c r="P276" s="838"/>
      <c r="Q276" s="838"/>
      <c r="R276" s="839"/>
    </row>
    <row r="277" spans="13:18">
      <c r="M277" s="221"/>
      <c r="O277" s="840"/>
      <c r="P277" s="841"/>
      <c r="Q277" s="841"/>
      <c r="R277" s="842"/>
    </row>
    <row r="278" spans="13:18">
      <c r="M278" s="221"/>
    </row>
    <row r="279" spans="13:18">
      <c r="M279" s="221"/>
    </row>
    <row r="280" spans="13:18">
      <c r="M280" s="221"/>
    </row>
    <row r="281" spans="13:18">
      <c r="M281" s="221"/>
    </row>
    <row r="282" spans="13:18">
      <c r="M282" s="221"/>
    </row>
    <row r="283" spans="13:18">
      <c r="M283" s="221"/>
    </row>
    <row r="284" spans="13:18">
      <c r="M284" s="221"/>
    </row>
    <row r="285" spans="13:18">
      <c r="M285" s="221"/>
    </row>
    <row r="286" spans="13:18">
      <c r="M286" s="221"/>
    </row>
    <row r="287" spans="13:18">
      <c r="M287" s="221"/>
    </row>
    <row r="288" spans="13:18">
      <c r="M288" s="221"/>
    </row>
  </sheetData>
  <sheetProtection password="F983" sheet="1" objects="1" scenarios="1"/>
  <mergeCells count="61">
    <mergeCell ref="B240:C241"/>
    <mergeCell ref="Q258:R258"/>
    <mergeCell ref="B238:L239"/>
    <mergeCell ref="B242:R244"/>
    <mergeCell ref="O247:R248"/>
    <mergeCell ref="O276:R277"/>
    <mergeCell ref="O125:R126"/>
    <mergeCell ref="O137:R138"/>
    <mergeCell ref="O222:R224"/>
    <mergeCell ref="O227:R228"/>
    <mergeCell ref="B216:R217"/>
    <mergeCell ref="B210:R212"/>
    <mergeCell ref="B208:C209"/>
    <mergeCell ref="O197:R198"/>
    <mergeCell ref="O201:R202"/>
    <mergeCell ref="O205:R206"/>
    <mergeCell ref="B204:C204"/>
    <mergeCell ref="B205:L206"/>
    <mergeCell ref="O193:R194"/>
    <mergeCell ref="B152:L153"/>
    <mergeCell ref="B187:R188"/>
    <mergeCell ref="F233:I234"/>
    <mergeCell ref="O231:R233"/>
    <mergeCell ref="O234:R234"/>
    <mergeCell ref="O235:R235"/>
    <mergeCell ref="B218:R219"/>
    <mergeCell ref="B123:L123"/>
    <mergeCell ref="B135:L135"/>
    <mergeCell ref="O130:R131"/>
    <mergeCell ref="B57:C57"/>
    <mergeCell ref="B58:L59"/>
    <mergeCell ref="O114:R120"/>
    <mergeCell ref="O106:R108"/>
    <mergeCell ref="O113:R113"/>
    <mergeCell ref="B102:R103"/>
    <mergeCell ref="O81:R82"/>
    <mergeCell ref="O145:R146"/>
    <mergeCell ref="O180:R181"/>
    <mergeCell ref="O141:R142"/>
    <mergeCell ref="O155:R155"/>
    <mergeCell ref="B176:R177"/>
    <mergeCell ref="B147:C147"/>
    <mergeCell ref="B148:L149"/>
    <mergeCell ref="B151:C151"/>
    <mergeCell ref="O156:R162"/>
    <mergeCell ref="O22:R25"/>
    <mergeCell ref="O14:R15"/>
    <mergeCell ref="B4:L5"/>
    <mergeCell ref="B2:R3"/>
    <mergeCell ref="B29:L30"/>
    <mergeCell ref="B28:C28"/>
    <mergeCell ref="B6:R7"/>
    <mergeCell ref="B8:F8"/>
    <mergeCell ref="H8:L8"/>
    <mergeCell ref="H36:L36"/>
    <mergeCell ref="B36:F36"/>
    <mergeCell ref="B34:R35"/>
    <mergeCell ref="B65:R66"/>
    <mergeCell ref="B68:R69"/>
    <mergeCell ref="B63:L64"/>
    <mergeCell ref="O40:R41"/>
  </mergeCells>
  <phoneticPr fontId="3"/>
  <pageMargins left="0.25" right="0.25" top="0.75" bottom="0.75" header="0.3" footer="0.3"/>
  <pageSetup paperSize="9" scale="58" fitToHeight="0" orientation="portrait" horizontalDpi="300" verticalDpi="300" r:id="rId1"/>
  <rowBreaks count="4" manualBreakCount="4">
    <brk id="60" max="18" man="1"/>
    <brk id="122" max="18" man="1"/>
    <brk id="174" max="18" man="1"/>
    <brk id="236" max="1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①基本情報・異動情報（学生入力用）</vt:lpstr>
      <vt:lpstr>②異動情報・学校情報・未振込情報（学校入力用）</vt:lpstr>
      <vt:lpstr>③様式（自動作成・記入用）</vt:lpstr>
      <vt:lpstr>★異動願作成マニュアル～退学～</vt:lpstr>
      <vt:lpstr>'★異動願作成マニュアル～退学～'!Print_Area</vt:lpstr>
      <vt:lpstr>'①基本情報・異動情報（学生入力用）'!Print_Area</vt:lpstr>
      <vt:lpstr>'②異動情報・学校情報・未振込情報（学校入力用）'!Print_Area</vt:lpstr>
      <vt:lpstr>'③様式（自動作成・記入用）'!Print_Area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1-1退学の異動願（届）</dc:title>
  <dc:creator>JASSO</dc:creator>
  <cp:lastModifiedBy>SHOUGAKU9</cp:lastModifiedBy>
  <cp:lastPrinted>2024-07-16T02:08:49Z</cp:lastPrinted>
  <dcterms:created xsi:type="dcterms:W3CDTF">2024-01-24T05:39:24Z</dcterms:created>
  <dcterms:modified xsi:type="dcterms:W3CDTF">2024-07-16T02:10:48Z</dcterms:modified>
</cp:coreProperties>
</file>