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mc:AlternateContent xmlns:mc="http://schemas.openxmlformats.org/markup-compatibility/2006">
    <mc:Choice Requires="x15">
      <x15ac:absPath xmlns:x15ac="http://schemas.microsoft.com/office/spreadsheetml/2010/11/ac" url="C:\Users\SHOUGAKU9\Desktop\異動届\HP掲載作業\2.給付\1-1.退学\"/>
    </mc:Choice>
  </mc:AlternateContent>
  <xr:revisionPtr revIDLastSave="0" documentId="13_ncr:1_{C55D8019-1B7B-4A53-BD10-CC4DE24EC40F}" xr6:coauthVersionLast="36" xr6:coauthVersionMax="36" xr10:uidLastSave="{00000000-0000-0000-0000-000000000000}"/>
  <bookViews>
    <workbookView xWindow="0" yWindow="0" windowWidth="28800" windowHeight="13815" tabRatio="1000" xr2:uid="{00000000-000D-0000-FFFF-FFFF00000000}"/>
  </bookViews>
  <sheets>
    <sheet name="①基本情報・異動情報（学生入力用）" sheetId="101" r:id="rId1"/>
    <sheet name="②異動情報・学校情報・未振込情報（学校入力用）" sheetId="104" r:id="rId2"/>
    <sheet name="③認定報告（学校入力用）" sheetId="107" r:id="rId3"/>
    <sheet name="④様式（自動作成・記入用）" sheetId="109" r:id="rId4"/>
  </sheets>
  <definedNames>
    <definedName name="_xlnm.Print_Area" localSheetId="0">'①基本情報・異動情報（学生入力用）'!$A$1:$AJ$28</definedName>
    <definedName name="_xlnm.Print_Area" localSheetId="1">'②異動情報・学校情報・未振込情報（学校入力用）'!$A$1:$AY$71</definedName>
    <definedName name="_xlnm.Print_Area" localSheetId="2">'③認定報告（学校入力用）'!$A$1:$AZ$64</definedName>
    <definedName name="_xlnm.Print_Area" localSheetId="3">'④様式（自動作成・記入用）'!$A$1:$BC$165</definedName>
  </definedNames>
  <calcPr calcId="191029"/>
</workbook>
</file>

<file path=xl/calcChain.xml><?xml version="1.0" encoding="utf-8"?>
<calcChain xmlns="http://schemas.openxmlformats.org/spreadsheetml/2006/main">
  <c r="AB45" i="107" l="1"/>
  <c r="AE43" i="107"/>
  <c r="P20" i="107"/>
  <c r="O20" i="107"/>
  <c r="O55" i="107"/>
  <c r="Q45" i="107"/>
  <c r="P55" i="107"/>
  <c r="P37" i="107"/>
  <c r="O37" i="107"/>
  <c r="BL114" i="109"/>
  <c r="BO11" i="107"/>
  <c r="BO12" i="107"/>
  <c r="BO13" i="107"/>
  <c r="BO14" i="107"/>
  <c r="BL89" i="109" l="1"/>
  <c r="AE16" i="107"/>
  <c r="BE16" i="107" s="1"/>
  <c r="CK16" i="107" l="1"/>
  <c r="CJ16" i="107"/>
  <c r="CI16" i="107"/>
  <c r="CH16" i="107"/>
  <c r="BO10" i="107"/>
  <c r="BK51" i="107" l="1"/>
  <c r="B153" i="109" l="1"/>
  <c r="X153" i="109" l="1"/>
  <c r="V153" i="109"/>
  <c r="BE68" i="104" l="1"/>
  <c r="BD68" i="104"/>
  <c r="AA7" i="104" l="1"/>
  <c r="BF13" i="107" l="1"/>
  <c r="CY34" i="104" l="1"/>
  <c r="CW34" i="104"/>
  <c r="CU34" i="104"/>
  <c r="CY14" i="104"/>
  <c r="CW14" i="104"/>
  <c r="CU14" i="104"/>
  <c r="CY12" i="104"/>
  <c r="CW12" i="104"/>
  <c r="CU12" i="104"/>
  <c r="CY5" i="104"/>
  <c r="CW5" i="104"/>
  <c r="CU5" i="104"/>
  <c r="AJ44" i="104"/>
  <c r="AJ42" i="104"/>
  <c r="AJ40" i="104"/>
  <c r="AJ38" i="104"/>
  <c r="AJ36" i="104"/>
  <c r="AJ34" i="104"/>
  <c r="BA5" i="104" l="1"/>
  <c r="AK48" i="104"/>
  <c r="CB37" i="104" s="1"/>
  <c r="AO40" i="104" s="1"/>
  <c r="T168" i="109" s="1"/>
  <c r="T171" i="109" s="1"/>
  <c r="AP12" i="104" l="1"/>
  <c r="AA5" i="104" l="1"/>
  <c r="AY40" i="104"/>
  <c r="AY38" i="104"/>
  <c r="AY36" i="104"/>
  <c r="AY34" i="104"/>
  <c r="BA14" i="104"/>
  <c r="BA12" i="104"/>
  <c r="AP14" i="104"/>
  <c r="AP7" i="104"/>
  <c r="AV5" i="104" l="1"/>
  <c r="AY5" i="104" s="1"/>
  <c r="AF7" i="101"/>
  <c r="T153" i="109"/>
  <c r="R153" i="109"/>
  <c r="P153" i="109"/>
  <c r="N153" i="109"/>
  <c r="L153" i="109"/>
  <c r="J153" i="109"/>
  <c r="DC14" i="104"/>
  <c r="DE14" i="104" s="1"/>
  <c r="A113" i="109" l="1"/>
  <c r="BL109" i="109"/>
  <c r="A109" i="109"/>
  <c r="A105" i="109"/>
  <c r="BL104" i="109"/>
  <c r="BL99" i="109"/>
  <c r="A95" i="109"/>
  <c r="BL94" i="109"/>
  <c r="A91" i="109"/>
  <c r="A87" i="109"/>
  <c r="A99" i="109" s="1"/>
  <c r="BL84" i="109"/>
  <c r="I62" i="109"/>
  <c r="BF14" i="107"/>
  <c r="W65" i="109" l="1"/>
  <c r="O65" i="109"/>
  <c r="T65" i="109"/>
  <c r="A117" i="109"/>
  <c r="BD12" i="104"/>
  <c r="BF12" i="107"/>
  <c r="AN18" i="104" l="1"/>
  <c r="AF168" i="109" s="1"/>
  <c r="AF171" i="109" s="1"/>
  <c r="C60" i="107"/>
  <c r="A51" i="107"/>
  <c r="Q48" i="107"/>
  <c r="A47" i="107"/>
  <c r="BK46" i="107"/>
  <c r="A43" i="107"/>
  <c r="BK41" i="107"/>
  <c r="BK36" i="107"/>
  <c r="A33" i="107"/>
  <c r="BK31" i="107"/>
  <c r="Q29" i="107"/>
  <c r="A29" i="107"/>
  <c r="Q28" i="107"/>
  <c r="BK26" i="107"/>
  <c r="A25" i="107"/>
  <c r="BK21" i="107"/>
  <c r="BK16" i="107"/>
  <c r="BG16" i="107"/>
  <c r="CL16" i="107" s="1"/>
  <c r="A55" i="107" l="1"/>
  <c r="BE31" i="107"/>
  <c r="BG31" i="107" s="1"/>
  <c r="Q33" i="107"/>
  <c r="Q51" i="107"/>
  <c r="A37" i="107"/>
  <c r="AD45" i="107"/>
  <c r="AB51" i="107" l="1"/>
  <c r="S60" i="107"/>
  <c r="AC36" i="107"/>
  <c r="AB36" i="107"/>
  <c r="AS32" i="107"/>
  <c r="AC51" i="107"/>
  <c r="AE46" i="107"/>
  <c r="AS43" i="107" s="1"/>
  <c r="AU106" i="109" l="1"/>
  <c r="BF114" i="109" s="1"/>
  <c r="BH114" i="109" s="1"/>
  <c r="BE51" i="107"/>
  <c r="BG51" i="107" s="1"/>
  <c r="BE36" i="107"/>
  <c r="BG36" i="107" s="1"/>
  <c r="AD46" i="107"/>
  <c r="AD49" i="107" s="1"/>
  <c r="AE49" i="107"/>
  <c r="BL7" i="104"/>
  <c r="G11" i="104"/>
  <c r="G13" i="104"/>
  <c r="G15" i="104"/>
  <c r="G17" i="104"/>
  <c r="G19" i="104"/>
  <c r="G21" i="104"/>
  <c r="G9" i="104"/>
  <c r="G7" i="104"/>
  <c r="G5" i="104"/>
  <c r="BL5" i="104" l="1"/>
  <c r="AE60" i="107"/>
  <c r="BE26" i="107"/>
  <c r="BG26" i="107" s="1"/>
  <c r="AS25" i="107"/>
  <c r="BE21" i="107" s="1"/>
  <c r="AE56" i="107"/>
  <c r="AS60" i="107" l="1"/>
  <c r="BE46" i="107" s="1"/>
  <c r="BG21" i="107"/>
  <c r="AS56" i="107"/>
  <c r="DC12" i="104"/>
  <c r="DE12" i="104" s="1"/>
  <c r="DC10" i="104"/>
  <c r="DE10" i="104" s="1"/>
  <c r="BG46" i="107" l="1"/>
  <c r="DE16" i="104"/>
  <c r="BE41" i="107"/>
  <c r="BG41" i="107" s="1"/>
  <c r="BG56" i="107" s="1"/>
  <c r="AC11" i="107" l="1"/>
  <c r="Y18" i="104"/>
  <c r="N168" i="109" s="1"/>
  <c r="N171" i="109" s="1"/>
  <c r="CA15" i="104"/>
  <c r="AC6" i="107" l="1"/>
  <c r="Z168" i="109" s="1"/>
  <c r="Z171" i="109" s="1"/>
  <c r="P21" i="101"/>
  <c r="S21" i="101" s="1"/>
  <c r="P19" i="101"/>
  <c r="S19" i="101" s="1"/>
  <c r="P17" i="101"/>
  <c r="S17" i="101" s="1"/>
  <c r="P15" i="101"/>
  <c r="S15" i="101" s="1"/>
  <c r="P13" i="101"/>
  <c r="S13" i="101" s="1"/>
  <c r="P11" i="101"/>
  <c r="S11" i="101" s="1"/>
  <c r="P9" i="101"/>
  <c r="S9" i="101" s="1"/>
  <c r="AJ7" i="101"/>
  <c r="P7" i="101"/>
  <c r="S7" i="101" s="1"/>
  <c r="AF5" i="101"/>
  <c r="AJ5" i="101" s="1"/>
  <c r="P5" i="101"/>
  <c r="S5" i="101" s="1"/>
  <c r="AJ24" i="101" l="1"/>
  <c r="Z24" i="101" s="1"/>
  <c r="H168" i="109" s="1"/>
  <c r="H171" i="109" s="1"/>
  <c r="S24" i="101"/>
  <c r="AP24" i="101" l="1"/>
  <c r="AN24" i="101"/>
  <c r="G24" i="101" s="1"/>
  <c r="B168" i="109" s="1"/>
  <c r="B171" i="109" s="1"/>
  <c r="AW171" i="109" s="1"/>
  <c r="AB49" i="109" l="1"/>
  <c r="AY49" i="109" s="1"/>
  <c r="C114" i="109"/>
  <c r="B114" i="109" s="1"/>
  <c r="AK144" i="109"/>
  <c r="AB140" i="109"/>
  <c r="AB144" i="109"/>
  <c r="I143" i="109"/>
  <c r="B131" i="109"/>
  <c r="AF119" i="109"/>
  <c r="AF109" i="109"/>
  <c r="AE109" i="109" s="1"/>
  <c r="S106" i="109"/>
  <c r="AD114" i="109" s="1"/>
  <c r="C106" i="109"/>
  <c r="S92" i="109"/>
  <c r="R92" i="109" s="1"/>
  <c r="C92" i="109"/>
  <c r="B92" i="109" s="1"/>
  <c r="C82" i="109"/>
  <c r="Q83" i="109" s="1"/>
  <c r="W49" i="109"/>
  <c r="R40" i="109"/>
  <c r="AB20" i="109"/>
  <c r="T20" i="109"/>
  <c r="L20" i="109"/>
  <c r="AI17" i="109"/>
  <c r="AT9" i="109"/>
  <c r="R140" i="109"/>
  <c r="AU123" i="109"/>
  <c r="BF109" i="109" s="1"/>
  <c r="BH109" i="109" s="1"/>
  <c r="T123" i="109"/>
  <c r="BF99" i="109" s="1"/>
  <c r="BH99" i="109" s="1"/>
  <c r="AF106" i="109"/>
  <c r="AE108" i="109" s="1"/>
  <c r="C118" i="109"/>
  <c r="Q118" i="109" s="1"/>
  <c r="AU95" i="109"/>
  <c r="BF89" i="109" s="1"/>
  <c r="BH89" i="109" s="1"/>
  <c r="S88" i="109"/>
  <c r="C88" i="109"/>
  <c r="C79" i="109"/>
  <c r="P83" i="109" s="1"/>
  <c r="T49" i="109"/>
  <c r="L40" i="109"/>
  <c r="Z20" i="109"/>
  <c r="R20" i="109"/>
  <c r="J20" i="109"/>
  <c r="H17" i="109"/>
  <c r="H14" i="109"/>
  <c r="AB153" i="109"/>
  <c r="AR140" i="109"/>
  <c r="AO144" i="109"/>
  <c r="AK140" i="109"/>
  <c r="N140" i="109"/>
  <c r="AU119" i="109"/>
  <c r="BF104" i="109" s="1"/>
  <c r="BH104" i="109" s="1"/>
  <c r="D123" i="109"/>
  <c r="BF94" i="109" s="1"/>
  <c r="BH94" i="109" s="1"/>
  <c r="S111" i="109"/>
  <c r="R111" i="109" s="1"/>
  <c r="AU88" i="109"/>
  <c r="BF84" i="109" s="1"/>
  <c r="BH84" i="109" s="1"/>
  <c r="C100" i="109"/>
  <c r="Q100" i="109" s="1"/>
  <c r="AW79" i="109"/>
  <c r="BL79" i="109" s="1"/>
  <c r="H74" i="109"/>
  <c r="O49" i="109"/>
  <c r="H40" i="109"/>
  <c r="X20" i="109"/>
  <c r="P20" i="109"/>
  <c r="H20" i="109"/>
  <c r="AS14" i="109"/>
  <c r="I147" i="109"/>
  <c r="I140" i="109"/>
  <c r="AF123" i="109"/>
  <c r="AF112" i="109"/>
  <c r="S108" i="109"/>
  <c r="C110" i="109"/>
  <c r="B110" i="109" s="1"/>
  <c r="S96" i="109"/>
  <c r="C96" i="109"/>
  <c r="B96" i="109" s="1"/>
  <c r="AF79" i="109"/>
  <c r="BF79" i="109" s="1"/>
  <c r="BH79" i="109" s="1"/>
  <c r="AP62" i="109"/>
  <c r="BQ114" i="109" s="1"/>
  <c r="AG49" i="109"/>
  <c r="V40" i="109"/>
  <c r="AI20" i="109"/>
  <c r="V20" i="109"/>
  <c r="N20" i="109"/>
  <c r="AX17" i="109"/>
  <c r="AI14" i="109"/>
  <c r="AV49" i="109" l="1"/>
  <c r="BH119" i="109"/>
  <c r="AP71" i="109" s="1"/>
  <c r="AQ49" i="109"/>
  <c r="BQ109" i="109"/>
  <c r="BQ99" i="109"/>
  <c r="BQ89" i="109"/>
  <c r="BQ104" i="109"/>
  <c r="BQ94" i="109"/>
  <c r="BQ84" i="109"/>
  <c r="AQ163" i="109"/>
  <c r="AP5" i="109"/>
  <c r="AW163" i="109" s="1"/>
  <c r="AC114" i="109"/>
  <c r="R108" i="109"/>
  <c r="R114" i="109" s="1"/>
  <c r="P100" i="109"/>
  <c r="B88" i="109"/>
  <c r="B100" i="109" s="1"/>
  <c r="R91" i="109"/>
  <c r="R96" i="109" s="1"/>
  <c r="P118" i="109"/>
  <c r="B106" i="109"/>
  <c r="B118" i="109" s="1"/>
  <c r="AE112" i="109"/>
  <c r="BQ79" i="109" l="1"/>
  <c r="AA131" i="10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HTC149</author>
  </authors>
  <commentList>
    <comment ref="CY14" authorId="0" shapeId="0" xr:uid="{00000000-0006-0000-0100-000001000000}">
      <text>
        <r>
          <rPr>
            <b/>
            <sz val="9"/>
            <color indexed="81"/>
            <rFont val="MS P ゴシック"/>
            <family val="3"/>
            <charset val="128"/>
          </rPr>
          <t>退学日より後しか入力できなくする
日付け入力できるようにする</t>
        </r>
      </text>
    </comment>
    <comment ref="CU34" authorId="0" shapeId="0" xr:uid="{00000000-0006-0000-0100-000002000000}">
      <text>
        <r>
          <rPr>
            <b/>
            <sz val="9"/>
            <color indexed="81"/>
            <rFont val="MS P ゴシック"/>
            <family val="3"/>
            <charset val="128"/>
          </rPr>
          <t>日付け入力できるようにする</t>
        </r>
      </text>
    </comment>
  </commentList>
</comments>
</file>

<file path=xl/sharedStrings.xml><?xml version="1.0" encoding="utf-8"?>
<sst xmlns="http://schemas.openxmlformats.org/spreadsheetml/2006/main" count="439" uniqueCount="273">
  <si>
    <t>年</t>
    <rPh sb="0" eb="1">
      <t>ネン</t>
    </rPh>
    <phoneticPr fontId="9"/>
  </si>
  <si>
    <t>月</t>
    <rPh sb="0" eb="1">
      <t>ツキ</t>
    </rPh>
    <phoneticPr fontId="9"/>
  </si>
  <si>
    <t>日</t>
    <rPh sb="0" eb="1">
      <t>ヒ</t>
    </rPh>
    <phoneticPr fontId="9"/>
  </si>
  <si>
    <t>学　校　名</t>
    <rPh sb="0" eb="1">
      <t>ガク</t>
    </rPh>
    <rPh sb="2" eb="3">
      <t>コウ</t>
    </rPh>
    <rPh sb="4" eb="5">
      <t>メイ</t>
    </rPh>
    <phoneticPr fontId="9"/>
  </si>
  <si>
    <t>異動・補導係</t>
    <rPh sb="0" eb="2">
      <t>イドウ</t>
    </rPh>
    <rPh sb="3" eb="5">
      <t>ホドウ</t>
    </rPh>
    <rPh sb="5" eb="6">
      <t>カカリ</t>
    </rPh>
    <phoneticPr fontId="9"/>
  </si>
  <si>
    <t>提出先</t>
    <rPh sb="0" eb="2">
      <t>テイシュツ</t>
    </rPh>
    <rPh sb="2" eb="3">
      <t>サキ</t>
    </rPh>
    <phoneticPr fontId="9"/>
  </si>
  <si>
    <t>学校</t>
    <rPh sb="0" eb="2">
      <t>ガッコウ</t>
    </rPh>
    <phoneticPr fontId="9"/>
  </si>
  <si>
    <t>奨学生</t>
    <rPh sb="0" eb="3">
      <t>ショウガクセイ</t>
    </rPh>
    <phoneticPr fontId="9"/>
  </si>
  <si>
    <t>記入者</t>
    <rPh sb="0" eb="2">
      <t>キニュウ</t>
    </rPh>
    <rPh sb="2" eb="3">
      <t>シャ</t>
    </rPh>
    <phoneticPr fontId="9"/>
  </si>
  <si>
    <t>学校名</t>
    <rPh sb="0" eb="1">
      <t>ガク</t>
    </rPh>
    <rPh sb="1" eb="2">
      <t>コウ</t>
    </rPh>
    <rPh sb="2" eb="3">
      <t>メイ</t>
    </rPh>
    <phoneticPr fontId="9"/>
  </si>
  <si>
    <t>独立行政法人日本学生支援機構理事長　殿</t>
    <rPh sb="0" eb="2">
      <t>ドクリツ</t>
    </rPh>
    <rPh sb="2" eb="4">
      <t>ギョウセイ</t>
    </rPh>
    <rPh sb="4" eb="6">
      <t>ホウジン</t>
    </rPh>
    <phoneticPr fontId="9"/>
  </si>
  <si>
    <t>【　退　学　】</t>
    <rPh sb="2" eb="3">
      <t>タイ</t>
    </rPh>
    <rPh sb="4" eb="5">
      <t>ガク</t>
    </rPh>
    <phoneticPr fontId="9"/>
  </si>
  <si>
    <t>上記記載のとおり相違ないことを証明いたします。</t>
    <rPh sb="0" eb="2">
      <t>ジョウキ</t>
    </rPh>
    <rPh sb="2" eb="4">
      <t>キサイ</t>
    </rPh>
    <rPh sb="8" eb="10">
      <t>ソウイ</t>
    </rPh>
    <rPh sb="15" eb="17">
      <t>ショウメイ</t>
    </rPh>
    <phoneticPr fontId="9"/>
  </si>
  <si>
    <t>　下記のとおり願出（届出）いたします。</t>
    <rPh sb="1" eb="3">
      <t>カキ</t>
    </rPh>
    <rPh sb="7" eb="8">
      <t>ネガイ</t>
    </rPh>
    <rPh sb="8" eb="9">
      <t>デ</t>
    </rPh>
    <rPh sb="10" eb="11">
      <t>トド</t>
    </rPh>
    <rPh sb="11" eb="12">
      <t>デ</t>
    </rPh>
    <phoneticPr fontId="9"/>
  </si>
  <si>
    <t>郵送の要否</t>
    <rPh sb="0" eb="2">
      <t>ユウソウ</t>
    </rPh>
    <rPh sb="3" eb="5">
      <t>ヨウヒ</t>
    </rPh>
    <phoneticPr fontId="9"/>
  </si>
  <si>
    <t>スカラＡＣ入力</t>
    <rPh sb="5" eb="7">
      <t>ニュウリョク</t>
    </rPh>
    <phoneticPr fontId="9"/>
  </si>
  <si>
    <t>（機構使用欄）</t>
    <rPh sb="1" eb="3">
      <t>キコウ</t>
    </rPh>
    <rPh sb="3" eb="5">
      <t>シヨウ</t>
    </rPh>
    <rPh sb="5" eb="6">
      <t>ラン</t>
    </rPh>
    <phoneticPr fontId="9"/>
  </si>
  <si>
    <t>要返戻金額</t>
    <rPh sb="0" eb="5">
      <t>ヨウヘンレイキンガク</t>
    </rPh>
    <phoneticPr fontId="9"/>
  </si>
  <si>
    <t>退学</t>
    <rPh sb="0" eb="2">
      <t>タイガク</t>
    </rPh>
    <phoneticPr fontId="9"/>
  </si>
  <si>
    <t>病気</t>
    <rPh sb="0" eb="2">
      <t>ビョウキ</t>
    </rPh>
    <phoneticPr fontId="9"/>
  </si>
  <si>
    <t>一身上</t>
    <rPh sb="0" eb="3">
      <t>イッシンジョウ</t>
    </rPh>
    <phoneticPr fontId="9"/>
  </si>
  <si>
    <t>経済事情</t>
    <rPh sb="0" eb="2">
      <t>ケイザイ</t>
    </rPh>
    <rPh sb="2" eb="4">
      <t>ジジョウ</t>
    </rPh>
    <phoneticPr fontId="9"/>
  </si>
  <si>
    <t>その他</t>
    <rPh sb="2" eb="3">
      <t>タ</t>
    </rPh>
    <phoneticPr fontId="9"/>
  </si>
  <si>
    <t>学籍番号</t>
    <rPh sb="0" eb="2">
      <t>ガクセキ</t>
    </rPh>
    <rPh sb="2" eb="4">
      <t>バンゴウ</t>
    </rPh>
    <phoneticPr fontId="35"/>
  </si>
  <si>
    <t>フリガナ</t>
    <phoneticPr fontId="35"/>
  </si>
  <si>
    <t>学年</t>
    <rPh sb="0" eb="2">
      <t>ガクネン</t>
    </rPh>
    <phoneticPr fontId="35"/>
  </si>
  <si>
    <t>年</t>
    <rPh sb="0" eb="1">
      <t>ネン</t>
    </rPh>
    <phoneticPr fontId="35"/>
  </si>
  <si>
    <t>氏名</t>
    <rPh sb="0" eb="2">
      <t>シメイ</t>
    </rPh>
    <phoneticPr fontId="35"/>
  </si>
  <si>
    <t>月</t>
    <rPh sb="0" eb="1">
      <t>ツキ</t>
    </rPh>
    <phoneticPr fontId="35"/>
  </si>
  <si>
    <t>奨学生番号</t>
    <phoneticPr fontId="9"/>
  </si>
  <si>
    <t>警告</t>
    <rPh sb="0" eb="2">
      <t>ケイコク</t>
    </rPh>
    <phoneticPr fontId="35"/>
  </si>
  <si>
    <t>【特例1】</t>
    <phoneticPr fontId="9"/>
  </si>
  <si>
    <t>停止</t>
    <rPh sb="0" eb="2">
      <t>テイシ</t>
    </rPh>
    <phoneticPr fontId="35"/>
  </si>
  <si>
    <t>日</t>
    <rPh sb="0" eb="1">
      <t>ニチ</t>
    </rPh>
    <phoneticPr fontId="9"/>
  </si>
  <si>
    <t>①届出年月日</t>
    <rPh sb="1" eb="3">
      <t>トドケデ</t>
    </rPh>
    <rPh sb="3" eb="6">
      <t>ネンガッピ</t>
    </rPh>
    <phoneticPr fontId="9"/>
  </si>
  <si>
    <t>⑥フリガナ</t>
    <phoneticPr fontId="9"/>
  </si>
  <si>
    <t>⑦氏名</t>
    <rPh sb="1" eb="3">
      <t>シメイ</t>
    </rPh>
    <phoneticPr fontId="9"/>
  </si>
  <si>
    <t>②学校名</t>
    <rPh sb="1" eb="4">
      <t>ガッコウメイ</t>
    </rPh>
    <phoneticPr fontId="9"/>
  </si>
  <si>
    <t>③学部・学科</t>
    <rPh sb="1" eb="3">
      <t>ガクブ</t>
    </rPh>
    <rPh sb="4" eb="6">
      <t>ガッカ</t>
    </rPh>
    <phoneticPr fontId="9"/>
  </si>
  <si>
    <t>④学籍番号</t>
    <rPh sb="1" eb="5">
      <t>ガクセキバンゴウ</t>
    </rPh>
    <phoneticPr fontId="9"/>
  </si>
  <si>
    <t>⑨奨学生番号</t>
    <rPh sb="1" eb="6">
      <t>ショウガクセイバンゴウ</t>
    </rPh>
    <phoneticPr fontId="9"/>
  </si>
  <si>
    <t>①異動種別</t>
    <rPh sb="1" eb="3">
      <t>イドウ</t>
    </rPh>
    <rPh sb="3" eb="5">
      <t>シュベツ</t>
    </rPh>
    <phoneticPr fontId="9"/>
  </si>
  <si>
    <t>②退学事由</t>
    <rPh sb="1" eb="3">
      <t>タイガク</t>
    </rPh>
    <rPh sb="3" eb="5">
      <t>ジユウ</t>
    </rPh>
    <phoneticPr fontId="9"/>
  </si>
  <si>
    <t>Ａ．前回の判定</t>
    <rPh sb="2" eb="4">
      <t>ゼンカイ</t>
    </rPh>
    <rPh sb="5" eb="7">
      <t>ハンテイ</t>
    </rPh>
    <phoneticPr fontId="35"/>
  </si>
  <si>
    <t>「警告②」のみに✓が入り、前回認定は「警告」だった</t>
    <phoneticPr fontId="35"/>
  </si>
  <si>
    <t>「警告①～③」のいずれかに✓が入り、前回認定は「継続」、　又は今回が初回の判定だった場合</t>
    <phoneticPr fontId="35"/>
  </si>
  <si>
    <t>「警告①」又は「警告③」に✓が入り、前回認定は「警告」だった</t>
    <phoneticPr fontId="35"/>
  </si>
  <si>
    <t>修得単位数の合計が標準修得単位数の１割以下である場合</t>
    <phoneticPr fontId="35"/>
  </si>
  <si>
    <t>出席率が１割以下など、学修意欲があるとは認められない場合</t>
    <phoneticPr fontId="35"/>
  </si>
  <si>
    <t>【特例2】</t>
  </si>
  <si>
    <t>【特例3】</t>
  </si>
  <si>
    <t>「警告①～③」のいずれかに✓が入り、前回認定は「停止」だった</t>
    <rPh sb="15" eb="16">
      <t>ハイ</t>
    </rPh>
    <rPh sb="18" eb="20">
      <t>ゼンカイ</t>
    </rPh>
    <rPh sb="20" eb="22">
      <t>ニンテイ</t>
    </rPh>
    <rPh sb="24" eb="26">
      <t>テイシ</t>
    </rPh>
    <phoneticPr fontId="35"/>
  </si>
  <si>
    <t>ＧＰＡ（平均成績）等が
下位４分の１以下</t>
    <phoneticPr fontId="35"/>
  </si>
  <si>
    <t>修得単位数の合計数が
標準単位数の６割以下</t>
    <phoneticPr fontId="35"/>
  </si>
  <si>
    <t>出席率が８割以下など，
学修意欲が低いと学校が判断した</t>
    <phoneticPr fontId="35"/>
  </si>
  <si>
    <t>修得単位数の合計が
標準修得単位数の５割以下</t>
    <phoneticPr fontId="35"/>
  </si>
  <si>
    <t>出席率が５割以下など、
学修意欲が著しく低いと学校が判断した</t>
    <phoneticPr fontId="35"/>
  </si>
  <si>
    <t>修業年限で卒業できないこと
（卒業延期）が確定した</t>
    <phoneticPr fontId="35"/>
  </si>
  <si>
    <t>廃止
（返還不要）</t>
    <rPh sb="0" eb="2">
      <t>ハイシ</t>
    </rPh>
    <rPh sb="4" eb="6">
      <t>ヘンカン</t>
    </rPh>
    <rPh sb="6" eb="8">
      <t>フヨウ</t>
    </rPh>
    <phoneticPr fontId="9"/>
  </si>
  <si>
    <t>廃止
（返還必要）</t>
    <rPh sb="0" eb="2">
      <t>ハイシ</t>
    </rPh>
    <rPh sb="4" eb="6">
      <t>ヘンカン</t>
    </rPh>
    <rPh sb="6" eb="8">
      <t>ヒツヨウ</t>
    </rPh>
    <phoneticPr fontId="9"/>
  </si>
  <si>
    <t>継続</t>
    <rPh sb="0" eb="2">
      <t>ケイゾク</t>
    </rPh>
    <phoneticPr fontId="9"/>
  </si>
  <si>
    <t>以下の特例事由に該当しますか？</t>
    <rPh sb="0" eb="2">
      <t>イカ</t>
    </rPh>
    <rPh sb="3" eb="5">
      <t>トクレイ</t>
    </rPh>
    <rPh sb="5" eb="7">
      <t>ジユウ</t>
    </rPh>
    <rPh sb="8" eb="10">
      <t>ガイトウ</t>
    </rPh>
    <phoneticPr fontId="9"/>
  </si>
  <si>
    <t>自動</t>
    <rPh sb="0" eb="2">
      <t>ジドウ</t>
    </rPh>
    <phoneticPr fontId="35"/>
  </si>
  <si>
    <t>自動</t>
    <rPh sb="0" eb="2">
      <t>ジドウ</t>
    </rPh>
    <phoneticPr fontId="9"/>
  </si>
  <si>
    <t>該当なし</t>
    <rPh sb="0" eb="2">
      <t>ガイトウ</t>
    </rPh>
    <phoneticPr fontId="9"/>
  </si>
  <si>
    <t>上記に該当なし</t>
    <rPh sb="0" eb="2">
      <t>ジョウキ</t>
    </rPh>
    <rPh sb="3" eb="5">
      <t>ガイトウ</t>
    </rPh>
    <phoneticPr fontId="9"/>
  </si>
  <si>
    <t>該当する</t>
    <rPh sb="0" eb="2">
      <t>ガイトウ</t>
    </rPh>
    <phoneticPr fontId="9"/>
  </si>
  <si>
    <t>なし</t>
    <phoneticPr fontId="9"/>
  </si>
  <si>
    <t>該当</t>
    <rPh sb="0" eb="2">
      <t>ガイトウ</t>
    </rPh>
    <phoneticPr fontId="9"/>
  </si>
  <si>
    <t>廃止
事由
①</t>
    <rPh sb="0" eb="2">
      <t>ハイシ</t>
    </rPh>
    <rPh sb="3" eb="5">
      <t>ジユウ</t>
    </rPh>
    <phoneticPr fontId="9"/>
  </si>
  <si>
    <t>廃止
事由
②</t>
    <rPh sb="0" eb="2">
      <t>ハイシ</t>
    </rPh>
    <rPh sb="3" eb="5">
      <t>ジユウ</t>
    </rPh>
    <phoneticPr fontId="9"/>
  </si>
  <si>
    <t>廃止
事由
③</t>
    <rPh sb="0" eb="2">
      <t>ハイシ</t>
    </rPh>
    <rPh sb="3" eb="5">
      <t>ジユウ</t>
    </rPh>
    <phoneticPr fontId="9"/>
  </si>
  <si>
    <t>上記廃止事由①～③に該当なし</t>
    <rPh sb="0" eb="2">
      <t>ジョウキ</t>
    </rPh>
    <rPh sb="2" eb="4">
      <t>ハイシ</t>
    </rPh>
    <rPh sb="4" eb="6">
      <t>ジユウ</t>
    </rPh>
    <rPh sb="10" eb="12">
      <t>ガイトウ</t>
    </rPh>
    <phoneticPr fontId="35"/>
  </si>
  <si>
    <t>上記警告事由①～③に該当なし</t>
    <rPh sb="0" eb="2">
      <t>ジョウキ</t>
    </rPh>
    <rPh sb="2" eb="4">
      <t>ケイコク</t>
    </rPh>
    <rPh sb="4" eb="6">
      <t>ジユウ</t>
    </rPh>
    <rPh sb="10" eb="12">
      <t>ガイトウ</t>
    </rPh>
    <phoneticPr fontId="35"/>
  </si>
  <si>
    <t>警告
事由
①</t>
    <rPh sb="0" eb="2">
      <t>ケイコク</t>
    </rPh>
    <rPh sb="3" eb="5">
      <t>ジユウ</t>
    </rPh>
    <phoneticPr fontId="9"/>
  </si>
  <si>
    <t>警告
事由
②</t>
    <rPh sb="0" eb="2">
      <t>ケイコク</t>
    </rPh>
    <rPh sb="3" eb="5">
      <t>ジユウ</t>
    </rPh>
    <phoneticPr fontId="9"/>
  </si>
  <si>
    <t>警告
事由
③</t>
    <rPh sb="0" eb="2">
      <t>ケイコク</t>
    </rPh>
    <rPh sb="3" eb="5">
      <t>ジユウ</t>
    </rPh>
    <phoneticPr fontId="9"/>
  </si>
  <si>
    <t>選択</t>
    <rPh sb="0" eb="2">
      <t>センタク</t>
    </rPh>
    <phoneticPr fontId="9"/>
  </si>
  <si>
    <t>学力基準</t>
    <rPh sb="0" eb="2">
      <t>ガクリョク</t>
    </rPh>
    <rPh sb="2" eb="4">
      <t>キジュン</t>
    </rPh>
    <phoneticPr fontId="9"/>
  </si>
  <si>
    <t>教育課程の特性</t>
    <phoneticPr fontId="35"/>
  </si>
  <si>
    <t>社会的養護を
必要とする者</t>
    <phoneticPr fontId="35"/>
  </si>
  <si>
    <t>する</t>
    <phoneticPr fontId="9"/>
  </si>
  <si>
    <t>特例</t>
    <rPh sb="0" eb="2">
      <t>トクレイ</t>
    </rPh>
    <phoneticPr fontId="9"/>
  </si>
  <si>
    <t>学力基準（廃止事由①～③、警告事由①～③）
を確認の上、【特例1】を適応した後の
最終的な総合判定を選択してください</t>
    <rPh sb="0" eb="2">
      <t>ガクリョク</t>
    </rPh>
    <rPh sb="2" eb="4">
      <t>キジュン</t>
    </rPh>
    <rPh sb="5" eb="7">
      <t>ハイシ</t>
    </rPh>
    <rPh sb="7" eb="9">
      <t>ジユウ</t>
    </rPh>
    <rPh sb="13" eb="15">
      <t>ケイコク</t>
    </rPh>
    <rPh sb="15" eb="17">
      <t>ジユウ</t>
    </rPh>
    <rPh sb="23" eb="25">
      <t>カクニン</t>
    </rPh>
    <rPh sb="26" eb="27">
      <t>ウエ</t>
    </rPh>
    <rPh sb="29" eb="31">
      <t>トクレイ</t>
    </rPh>
    <rPh sb="34" eb="36">
      <t>テキオウ</t>
    </rPh>
    <rPh sb="38" eb="39">
      <t>アト</t>
    </rPh>
    <rPh sb="41" eb="44">
      <t>サイシュウテキ</t>
    </rPh>
    <rPh sb="45" eb="47">
      <t>ソウゴウ</t>
    </rPh>
    <rPh sb="47" eb="49">
      <t>ハンテイ</t>
    </rPh>
    <rPh sb="50" eb="52">
      <t>センタク</t>
    </rPh>
    <phoneticPr fontId="9"/>
  </si>
  <si>
    <t>廃止基準</t>
    <rPh sb="0" eb="2">
      <t>ハイシ</t>
    </rPh>
    <rPh sb="2" eb="4">
      <t>キジュン</t>
    </rPh>
    <phoneticPr fontId="9"/>
  </si>
  <si>
    <t>✔</t>
    <phoneticPr fontId="9"/>
  </si>
  <si>
    <t>停止</t>
    <rPh sb="0" eb="2">
      <t>テイシ</t>
    </rPh>
    <phoneticPr fontId="9"/>
  </si>
  <si>
    <t>傷病・災害その他やむを得ない事由があると認められる</t>
    <phoneticPr fontId="35"/>
  </si>
  <si>
    <t>B．今回該当している事由</t>
    <rPh sb="2" eb="4">
      <t>コンカイ</t>
    </rPh>
    <rPh sb="4" eb="6">
      <t>ガイトウ</t>
    </rPh>
    <rPh sb="10" eb="12">
      <t>ジユウ</t>
    </rPh>
    <phoneticPr fontId="9"/>
  </si>
  <si>
    <t>A</t>
    <phoneticPr fontId="9"/>
  </si>
  <si>
    <t>B</t>
    <phoneticPr fontId="9"/>
  </si>
  <si>
    <t>C</t>
    <phoneticPr fontId="9"/>
  </si>
  <si>
    <t>D</t>
    <phoneticPr fontId="9"/>
  </si>
  <si>
    <t>E</t>
    <phoneticPr fontId="9"/>
  </si>
  <si>
    <t>F</t>
    <phoneticPr fontId="9"/>
  </si>
  <si>
    <t>G</t>
    <phoneticPr fontId="9"/>
  </si>
  <si>
    <t>継続</t>
    <phoneticPr fontId="9"/>
  </si>
  <si>
    <t>警告</t>
    <rPh sb="0" eb="2">
      <t>ケイコク</t>
    </rPh>
    <phoneticPr fontId="9"/>
  </si>
  <si>
    <t>⑦氏名　</t>
    <rPh sb="1" eb="3">
      <t>シメイ</t>
    </rPh>
    <phoneticPr fontId="9"/>
  </si>
  <si>
    <t>エラー４</t>
    <phoneticPr fontId="9"/>
  </si>
  <si>
    <t>エラー５</t>
    <phoneticPr fontId="9"/>
  </si>
  <si>
    <t>エラー６</t>
    <phoneticPr fontId="9"/>
  </si>
  <si>
    <t xml:space="preserve"> </t>
    <phoneticPr fontId="35"/>
  </si>
  <si>
    <r>
      <t xml:space="preserve">※「決定日」は、授業料未納により退学日/除籍日が遡る場合に記入。
（休学から復学せず退学／除籍となり，その日付が遡る場合も同様に記入。）
　 </t>
    </r>
    <r>
      <rPr>
        <u/>
        <sz val="12"/>
        <color rgb="FFFF0000"/>
        <rFont val="ＭＳ Ｐゴシック"/>
        <family val="3"/>
        <charset val="128"/>
      </rPr>
      <t>決定日に基づいた異動始期で「退学（除籍）」の入力をしてください。</t>
    </r>
    <r>
      <rPr>
        <u/>
        <sz val="12"/>
        <rFont val="ＭＳ Ｐゴシック"/>
        <family val="3"/>
        <charset val="128"/>
      </rPr>
      <t xml:space="preserve">
</t>
    </r>
    <r>
      <rPr>
        <sz val="12"/>
        <rFont val="ＭＳ Ｐゴシック"/>
        <family val="3"/>
        <charset val="128"/>
      </rPr>
      <t>●授業料未納により退学日/除籍日が遡りますか。　いいえ　→　記入不可</t>
    </r>
    <rPh sb="88" eb="90">
      <t>ジョセキ</t>
    </rPh>
    <rPh sb="134" eb="136">
      <t>キニュウ</t>
    </rPh>
    <rPh sb="136" eb="138">
      <t>フカ</t>
    </rPh>
    <phoneticPr fontId="35"/>
  </si>
  <si>
    <t>担当部長※</t>
    <rPh sb="0" eb="2">
      <t>タントウ</t>
    </rPh>
    <rPh sb="2" eb="4">
      <t>ブチョウ</t>
    </rPh>
    <phoneticPr fontId="9"/>
  </si>
  <si>
    <t>　※証明者は部長相当職以上の方としてください。</t>
    <rPh sb="2" eb="4">
      <t>ショウメイ</t>
    </rPh>
    <rPh sb="4" eb="5">
      <t>シャ</t>
    </rPh>
    <rPh sb="6" eb="8">
      <t>ブチョウ</t>
    </rPh>
    <rPh sb="8" eb="10">
      <t>ソウトウ</t>
    </rPh>
    <rPh sb="10" eb="11">
      <t>ショク</t>
    </rPh>
    <rPh sb="11" eb="13">
      <t>イジョウ</t>
    </rPh>
    <rPh sb="14" eb="15">
      <t>カタ</t>
    </rPh>
    <phoneticPr fontId="9"/>
  </si>
  <si>
    <t>はい</t>
    <phoneticPr fontId="35"/>
  </si>
  <si>
    <t>いいえ</t>
    <phoneticPr fontId="35"/>
  </si>
  <si>
    <t>・</t>
    <phoneticPr fontId="35"/>
  </si>
  <si>
    <t>学　校　番　号</t>
    <rPh sb="0" eb="1">
      <t>ガク</t>
    </rPh>
    <rPh sb="2" eb="3">
      <t>コウ</t>
    </rPh>
    <rPh sb="4" eb="5">
      <t>バン</t>
    </rPh>
    <rPh sb="6" eb="7">
      <t>ゴウ</t>
    </rPh>
    <phoneticPr fontId="35"/>
  </si>
  <si>
    <t>区　分</t>
    <rPh sb="0" eb="1">
      <t>ク</t>
    </rPh>
    <rPh sb="2" eb="3">
      <t>ブン</t>
    </rPh>
    <phoneticPr fontId="35"/>
  </si>
  <si>
    <t>円</t>
    <rPh sb="0" eb="1">
      <t>エン</t>
    </rPh>
    <phoneticPr fontId="35"/>
  </si>
  <si>
    <t>やじるしにする</t>
    <phoneticPr fontId="9"/>
  </si>
  <si>
    <t>上から</t>
    <rPh sb="0" eb="1">
      <t>ウエ</t>
    </rPh>
    <phoneticPr fontId="9"/>
  </si>
  <si>
    <t>下から</t>
    <rPh sb="0" eb="1">
      <t>シタ</t>
    </rPh>
    <phoneticPr fontId="9"/>
  </si>
  <si>
    <t>入力完了です。</t>
    <rPh sb="0" eb="2">
      <t>ニュウリョク</t>
    </rPh>
    <rPh sb="2" eb="4">
      <t>カンリョウ</t>
    </rPh>
    <phoneticPr fontId="9"/>
  </si>
  <si>
    <t>2以上</t>
    <rPh sb="1" eb="3">
      <t>イジョウ</t>
    </rPh>
    <phoneticPr fontId="9"/>
  </si>
  <si>
    <t>お手数ですが機構にお問い合わせください。</t>
    <rPh sb="1" eb="3">
      <t>テスウ</t>
    </rPh>
    <rPh sb="6" eb="8">
      <t>キコウ</t>
    </rPh>
    <rPh sb="10" eb="11">
      <t>ト</t>
    </rPh>
    <rPh sb="12" eb="13">
      <t>ア</t>
    </rPh>
    <phoneticPr fontId="9"/>
  </si>
  <si>
    <t>異動始期</t>
    <phoneticPr fontId="9"/>
  </si>
  <si>
    <t>です。</t>
    <phoneticPr fontId="35"/>
  </si>
  <si>
    <t>Ｇ</t>
    <phoneticPr fontId="9"/>
  </si>
  <si>
    <t>総合認定</t>
    <rPh sb="0" eb="2">
      <t>ソウゴウ</t>
    </rPh>
    <rPh sb="2" eb="4">
      <t>ニンテイ</t>
    </rPh>
    <phoneticPr fontId="35"/>
  </si>
  <si>
    <r>
      <rPr>
        <b/>
        <sz val="20"/>
        <rFont val="ＭＳ Ｐゴシック"/>
        <family val="3"/>
        <charset val="128"/>
      </rPr>
      <t>学部・学科</t>
    </r>
    <r>
      <rPr>
        <b/>
        <sz val="15"/>
        <rFont val="ＭＳ Ｐゴシック"/>
        <family val="3"/>
        <charset val="128"/>
      </rPr>
      <t xml:space="preserve">
（課程・研究科）</t>
    </r>
    <rPh sb="0" eb="2">
      <t>ガクブ</t>
    </rPh>
    <rPh sb="3" eb="5">
      <t>ガッカ</t>
    </rPh>
    <rPh sb="7" eb="9">
      <t>カテイ</t>
    </rPh>
    <rPh sb="10" eb="13">
      <t>ケンキュウカ</t>
    </rPh>
    <phoneticPr fontId="9"/>
  </si>
  <si>
    <t>届出年月日</t>
    <rPh sb="0" eb="2">
      <t>トドケデ</t>
    </rPh>
    <rPh sb="2" eb="5">
      <t>ネンガッピ</t>
    </rPh>
    <phoneticPr fontId="35"/>
  </si>
  <si>
    <t>生年
月日</t>
    <rPh sb="0" eb="2">
      <t>セイネン</t>
    </rPh>
    <rPh sb="3" eb="5">
      <t>ガッピ</t>
    </rPh>
    <phoneticPr fontId="35"/>
  </si>
  <si>
    <r>
      <rPr>
        <b/>
        <sz val="18"/>
        <rFont val="ＭＳ Ｐゴシック"/>
        <family val="3"/>
        <charset val="128"/>
      </rPr>
      <t>退学日／除籍日</t>
    </r>
    <r>
      <rPr>
        <sz val="20"/>
        <rFont val="ＭＳ Ｐゴシック"/>
        <family val="3"/>
        <charset val="128"/>
      </rPr>
      <t xml:space="preserve">
</t>
    </r>
    <r>
      <rPr>
        <sz val="15"/>
        <rFont val="ＭＳ Ｐゴシック"/>
        <family val="3"/>
        <charset val="128"/>
      </rPr>
      <t>※学籍を失った日</t>
    </r>
    <rPh sb="0" eb="2">
      <t>タイガク</t>
    </rPh>
    <rPh sb="2" eb="3">
      <t>ビ</t>
    </rPh>
    <rPh sb="4" eb="6">
      <t>ジョセキ</t>
    </rPh>
    <rPh sb="6" eb="7">
      <t>ビ</t>
    </rPh>
    <rPh sb="9" eb="11">
      <t>ガクセキ</t>
    </rPh>
    <rPh sb="12" eb="13">
      <t>ウシナ</t>
    </rPh>
    <rPh sb="15" eb="16">
      <t>ヒ</t>
    </rPh>
    <phoneticPr fontId="35"/>
  </si>
  <si>
    <r>
      <t>以下の</t>
    </r>
    <r>
      <rPr>
        <b/>
        <sz val="12"/>
        <rFont val="ＭＳ Ｐゴシック"/>
        <family val="3"/>
        <charset val="128"/>
      </rPr>
      <t>廃止事由</t>
    </r>
    <r>
      <rPr>
        <sz val="12"/>
        <rFont val="ＭＳ Ｐゴシック"/>
        <family val="3"/>
        <charset val="128"/>
      </rPr>
      <t>に該当しますか？</t>
    </r>
    <rPh sb="0" eb="2">
      <t>イカ</t>
    </rPh>
    <rPh sb="3" eb="5">
      <t>ハイシ</t>
    </rPh>
    <rPh sb="5" eb="7">
      <t>ジユウ</t>
    </rPh>
    <rPh sb="8" eb="10">
      <t>ガイトウ</t>
    </rPh>
    <phoneticPr fontId="9"/>
  </si>
  <si>
    <r>
      <t>以下の</t>
    </r>
    <r>
      <rPr>
        <b/>
        <sz val="12"/>
        <rFont val="ＭＳ Ｐゴシック"/>
        <family val="3"/>
        <charset val="128"/>
      </rPr>
      <t>警告事由</t>
    </r>
    <r>
      <rPr>
        <sz val="12"/>
        <rFont val="ＭＳ Ｐゴシック"/>
        <family val="3"/>
        <charset val="128"/>
      </rPr>
      <t>に該当しますか？</t>
    </r>
    <rPh sb="0" eb="2">
      <t>イカ</t>
    </rPh>
    <rPh sb="3" eb="5">
      <t>ケイコク</t>
    </rPh>
    <rPh sb="5" eb="7">
      <t>ジユウ</t>
    </rPh>
    <rPh sb="8" eb="10">
      <t>ガイトウ</t>
    </rPh>
    <phoneticPr fontId="9"/>
  </si>
  <si>
    <r>
      <t>以下の</t>
    </r>
    <r>
      <rPr>
        <b/>
        <sz val="12"/>
        <rFont val="ＭＳ Ｐゴシック"/>
        <family val="3"/>
        <charset val="128"/>
      </rPr>
      <t xml:space="preserve">廃止（返還必要）事由
</t>
    </r>
    <r>
      <rPr>
        <sz val="12"/>
        <rFont val="ＭＳ Ｐゴシック"/>
        <family val="3"/>
        <charset val="128"/>
      </rPr>
      <t>に該当しますか？</t>
    </r>
    <rPh sb="0" eb="2">
      <t>イカ</t>
    </rPh>
    <rPh sb="3" eb="5">
      <t>ハイシ</t>
    </rPh>
    <rPh sb="6" eb="8">
      <t>ヘンカン</t>
    </rPh>
    <rPh sb="8" eb="10">
      <t>ヒツヨウ</t>
    </rPh>
    <rPh sb="11" eb="13">
      <t>ジユウ</t>
    </rPh>
    <rPh sb="15" eb="17">
      <t>ガイトウ</t>
    </rPh>
    <phoneticPr fontId="9"/>
  </si>
  <si>
    <t>「警告①」又は「警告③」に✓が入り、前回認定が「警告」</t>
    <phoneticPr fontId="35"/>
  </si>
  <si>
    <t>「警告①～③」のいずれかに✓が入り、前回認定が「停止」</t>
    <rPh sb="15" eb="16">
      <t>ハイ</t>
    </rPh>
    <rPh sb="18" eb="20">
      <t>ゼンカイ</t>
    </rPh>
    <rPh sb="20" eb="22">
      <t>ニンテイ</t>
    </rPh>
    <rPh sb="24" eb="26">
      <t>テイシ</t>
    </rPh>
    <phoneticPr fontId="35"/>
  </si>
  <si>
    <t>「警告②」のみに✓が入り、前回認定が「警告」</t>
    <phoneticPr fontId="35"/>
  </si>
  <si>
    <t>「警告①～③」のいずれかに✓が入り、前回認定は「継続」、　又は今回が初回の判定</t>
    <phoneticPr fontId="35"/>
  </si>
  <si>
    <t>６．学校処理</t>
    <rPh sb="2" eb="4">
      <t>ガッコウ</t>
    </rPh>
    <rPh sb="4" eb="6">
      <t>ショリ</t>
    </rPh>
    <phoneticPr fontId="9"/>
  </si>
  <si>
    <t>※貸与奨学金及び給付奨学金（旧制度）の「異動願（届）」は様式が異なります。
別途作成してください。</t>
    <phoneticPr fontId="9"/>
  </si>
  <si>
    <t>１．基本情報</t>
    <rPh sb="2" eb="6">
      <t>キホンジョウホウ</t>
    </rPh>
    <phoneticPr fontId="9"/>
  </si>
  <si>
    <t>３．適格認定</t>
    <rPh sb="2" eb="6">
      <t>テキカクニンテイ</t>
    </rPh>
    <phoneticPr fontId="9"/>
  </si>
  <si>
    <t>２．異動情報</t>
    <rPh sb="2" eb="4">
      <t>イドウ</t>
    </rPh>
    <rPh sb="4" eb="6">
      <t>ジョウホウ</t>
    </rPh>
    <phoneticPr fontId="9"/>
  </si>
  <si>
    <t>５．学校証明欄</t>
    <rPh sb="2" eb="4">
      <t>ガッコウ</t>
    </rPh>
    <rPh sb="4" eb="7">
      <t>ショウメイラン</t>
    </rPh>
    <phoneticPr fontId="9"/>
  </si>
  <si>
    <t>入力
チェック１</t>
    <rPh sb="0" eb="2">
      <t>ニュウリョク</t>
    </rPh>
    <phoneticPr fontId="35"/>
  </si>
  <si>
    <t>入力
チェック２</t>
    <rPh sb="0" eb="2">
      <t>ニュウリョク</t>
    </rPh>
    <phoneticPr fontId="35"/>
  </si>
  <si>
    <t>⇒⇒</t>
    <phoneticPr fontId="9"/>
  </si>
  <si>
    <t>②学校名</t>
    <rPh sb="1" eb="3">
      <t>ガッコウ</t>
    </rPh>
    <rPh sb="3" eb="4">
      <t>メイ</t>
    </rPh>
    <phoneticPr fontId="9"/>
  </si>
  <si>
    <t>④学校電話番号</t>
    <rPh sb="1" eb="3">
      <t>ガッコウ</t>
    </rPh>
    <rPh sb="3" eb="5">
      <t>デンワ</t>
    </rPh>
    <rPh sb="5" eb="7">
      <t>バンゴウ</t>
    </rPh>
    <phoneticPr fontId="9"/>
  </si>
  <si>
    <t>⑤学校担当者名</t>
    <rPh sb="1" eb="3">
      <t>ガッコウ</t>
    </rPh>
    <rPh sb="3" eb="6">
      <t>タントウシャ</t>
    </rPh>
    <rPh sb="6" eb="7">
      <t>メイ</t>
    </rPh>
    <phoneticPr fontId="9"/>
  </si>
  <si>
    <t>同</t>
    <rPh sb="0" eb="1">
      <t>オナ</t>
    </rPh>
    <phoneticPr fontId="9"/>
  </si>
  <si>
    <t>正</t>
    <rPh sb="0" eb="1">
      <t>タダ</t>
    </rPh>
    <phoneticPr fontId="9"/>
  </si>
  <si>
    <t>誤</t>
    <rPh sb="0" eb="1">
      <t>アヤマ</t>
    </rPh>
    <phoneticPr fontId="9"/>
  </si>
  <si>
    <t>正しい退学日と退学決定日が入力されています。</t>
    <rPh sb="0" eb="1">
      <t>タダ</t>
    </rPh>
    <rPh sb="3" eb="6">
      <t>タイガクビ</t>
    </rPh>
    <rPh sb="7" eb="12">
      <t>タイガクケッテイビ</t>
    </rPh>
    <rPh sb="13" eb="15">
      <t>ニュウリョク</t>
    </rPh>
    <phoneticPr fontId="9"/>
  </si>
  <si>
    <t>①基本情報・異動情報（学生入力用）</t>
    <rPh sb="1" eb="5">
      <t>キホンジョウホウ</t>
    </rPh>
    <rPh sb="6" eb="8">
      <t>イドウ</t>
    </rPh>
    <rPh sb="8" eb="10">
      <t>ジョウホウ</t>
    </rPh>
    <rPh sb="11" eb="13">
      <t>ガクセイ</t>
    </rPh>
    <rPh sb="13" eb="15">
      <t>ニュウリョク</t>
    </rPh>
    <rPh sb="15" eb="16">
      <t>ヨウ</t>
    </rPh>
    <phoneticPr fontId="9"/>
  </si>
  <si>
    <t>②異動情報・学校情報・未振込情報（学校入力用）</t>
    <rPh sb="1" eb="3">
      <t>イドウ</t>
    </rPh>
    <rPh sb="3" eb="5">
      <t>ジョウホウ</t>
    </rPh>
    <rPh sb="6" eb="8">
      <t>ガッコウ</t>
    </rPh>
    <rPh sb="8" eb="10">
      <t>ジョウホウ</t>
    </rPh>
    <rPh sb="11" eb="14">
      <t>ミフリコミ</t>
    </rPh>
    <rPh sb="14" eb="16">
      <t>ジョウホウ</t>
    </rPh>
    <rPh sb="17" eb="19">
      <t>ガッコウ</t>
    </rPh>
    <rPh sb="19" eb="21">
      <t>ニュウリョク</t>
    </rPh>
    <rPh sb="21" eb="22">
      <t>ヨウ</t>
    </rPh>
    <phoneticPr fontId="9"/>
  </si>
  <si>
    <t>退学</t>
    <rPh sb="0" eb="2">
      <t>タイガク</t>
    </rPh>
    <phoneticPr fontId="9"/>
  </si>
  <si>
    <t>辞退（短縮卒業・修了）</t>
    <rPh sb="0" eb="2">
      <t>ジタイ</t>
    </rPh>
    <rPh sb="3" eb="7">
      <t>タンシュクソツギョウ</t>
    </rPh>
    <rPh sb="8" eb="10">
      <t>シュウリョウ</t>
    </rPh>
    <phoneticPr fontId="9"/>
  </si>
  <si>
    <t>病気</t>
    <rPh sb="0" eb="2">
      <t>ビョウキ</t>
    </rPh>
    <phoneticPr fontId="9"/>
  </si>
  <si>
    <t>経済事情</t>
    <rPh sb="0" eb="4">
      <t>ケイザイジジョウ</t>
    </rPh>
    <phoneticPr fontId="9"/>
  </si>
  <si>
    <t>一身上</t>
    <rPh sb="0" eb="3">
      <t>イッシンジョウ</t>
    </rPh>
    <phoneticPr fontId="9"/>
  </si>
  <si>
    <t>その他</t>
    <rPh sb="2" eb="3">
      <t>タ</t>
    </rPh>
    <phoneticPr fontId="9"/>
  </si>
  <si>
    <t>基本情報の入力完了です。</t>
    <phoneticPr fontId="9"/>
  </si>
  <si>
    <t>エラー：未入力項目があります。必要項目を全て入力してください。</t>
    <phoneticPr fontId="9"/>
  </si>
  <si>
    <t>確認</t>
    <rPh sb="0" eb="2">
      <t>カクニン</t>
    </rPh>
    <phoneticPr fontId="9"/>
  </si>
  <si>
    <t>異動情報の入力完了です。</t>
    <rPh sb="0" eb="2">
      <t>イドウ</t>
    </rPh>
    <rPh sb="2" eb="4">
      <t>ジョウホウ</t>
    </rPh>
    <rPh sb="5" eb="7">
      <t>ニュウリョク</t>
    </rPh>
    <rPh sb="7" eb="9">
      <t>カンリョウ</t>
    </rPh>
    <phoneticPr fontId="9"/>
  </si>
  <si>
    <t>はい</t>
    <phoneticPr fontId="9"/>
  </si>
  <si>
    <t>いいえ</t>
    <phoneticPr fontId="9"/>
  </si>
  <si>
    <t>エラー：「退学日」が「退学決定日」より同じになっています。（「退学日」が「退学決定日」より遡ります）。</t>
    <rPh sb="19" eb="20">
      <t>オナ</t>
    </rPh>
    <phoneticPr fontId="9"/>
  </si>
  <si>
    <t>エラー：「退学日」が「退学決定日」より後になっています。（「退学日」が「退学決定日」より遡ります）。</t>
    <rPh sb="19" eb="20">
      <t>アト</t>
    </rPh>
    <phoneticPr fontId="9"/>
  </si>
  <si>
    <t>入力
チェック３</t>
    <rPh sb="0" eb="2">
      <t>ニュウリョク</t>
    </rPh>
    <phoneticPr fontId="35"/>
  </si>
  <si>
    <t>入力
チェック４</t>
    <rPh sb="0" eb="2">
      <t>ニュウリョク</t>
    </rPh>
    <phoneticPr fontId="35"/>
  </si>
  <si>
    <r>
      <t xml:space="preserve">異動始期
チェック
</t>
    </r>
    <r>
      <rPr>
        <b/>
        <sz val="10"/>
        <rFont val="ＭＳ Ｐゴシック"/>
        <family val="3"/>
        <charset val="128"/>
      </rPr>
      <t>※決定日あり</t>
    </r>
    <rPh sb="0" eb="2">
      <t>イドウ</t>
    </rPh>
    <rPh sb="2" eb="4">
      <t>シキ</t>
    </rPh>
    <rPh sb="11" eb="14">
      <t>ケッテイビ</t>
    </rPh>
    <phoneticPr fontId="35"/>
  </si>
  <si>
    <t>✔</t>
    <phoneticPr fontId="9"/>
  </si>
  <si>
    <t>入力
チェック５</t>
    <rPh sb="0" eb="2">
      <t>ニュウリョク</t>
    </rPh>
    <phoneticPr fontId="35"/>
  </si>
  <si>
    <t>⑤生年月日
 （例：2000/1/23)</t>
    <rPh sb="1" eb="5">
      <t>セイネンガッピ</t>
    </rPh>
    <rPh sb="8" eb="9">
      <t>レイ</t>
    </rPh>
    <phoneticPr fontId="9"/>
  </si>
  <si>
    <t>④退学日
   （例:2023/3/31）</t>
    <rPh sb="1" eb="3">
      <t>タイガク</t>
    </rPh>
    <rPh sb="3" eb="4">
      <t>ビ</t>
    </rPh>
    <rPh sb="9" eb="10">
      <t>レイ</t>
    </rPh>
    <phoneticPr fontId="9"/>
  </si>
  <si>
    <t>⑤退学決定日
   (例:2023/10/31)</t>
    <rPh sb="11" eb="12">
      <t>レイ</t>
    </rPh>
    <phoneticPr fontId="9"/>
  </si>
  <si>
    <t>⑤生年月日
  （例：2000/1/23)</t>
    <rPh sb="1" eb="5">
      <t>セイネンガッピ</t>
    </rPh>
    <rPh sb="9" eb="10">
      <t>レイ</t>
    </rPh>
    <phoneticPr fontId="9"/>
  </si>
  <si>
    <t>①学校証明日
　 (例:2024/4/1)</t>
    <rPh sb="1" eb="3">
      <t>ガッコウ</t>
    </rPh>
    <rPh sb="3" eb="5">
      <t>ショウメイ</t>
    </rPh>
    <rPh sb="5" eb="6">
      <t>ヒ</t>
    </rPh>
    <rPh sb="10" eb="11">
      <t>レイ</t>
    </rPh>
    <phoneticPr fontId="9"/>
  </si>
  <si>
    <r>
      <t xml:space="preserve">⑦学校区分
　 </t>
    </r>
    <r>
      <rPr>
        <sz val="11"/>
        <rFont val="ＭＳ Ｐゴシック"/>
        <family val="3"/>
        <charset val="128"/>
      </rPr>
      <t>(例：01)</t>
    </r>
    <rPh sb="1" eb="3">
      <t>ガッコウ</t>
    </rPh>
    <rPh sb="3" eb="5">
      <t>クブン</t>
    </rPh>
    <rPh sb="9" eb="10">
      <t>レイ</t>
    </rPh>
    <phoneticPr fontId="9"/>
  </si>
  <si>
    <r>
      <t xml:space="preserve">③担当部長
</t>
    </r>
    <r>
      <rPr>
        <sz val="10"/>
        <rFont val="ＭＳ Ｐゴシック"/>
        <family val="3"/>
        <charset val="128"/>
      </rPr>
      <t>※部長職以上の方</t>
    </r>
    <rPh sb="1" eb="5">
      <t>タントウブチョウ</t>
    </rPh>
    <rPh sb="7" eb="10">
      <t>ブチョウショク</t>
    </rPh>
    <rPh sb="10" eb="12">
      <t>イジョウ</t>
    </rPh>
    <rPh sb="13" eb="14">
      <t>カタ</t>
    </rPh>
    <phoneticPr fontId="9"/>
  </si>
  <si>
    <t>①届出年月日
  （例：2024/4/1)</t>
    <rPh sb="1" eb="3">
      <t>トドケデ</t>
    </rPh>
    <rPh sb="3" eb="6">
      <t>ネンガッピ</t>
    </rPh>
    <rPh sb="10" eb="11">
      <t>レイ</t>
    </rPh>
    <phoneticPr fontId="9"/>
  </si>
  <si>
    <r>
      <t>１．基本情報の入力</t>
    </r>
    <r>
      <rPr>
        <b/>
        <sz val="10"/>
        <rFont val="ＭＳ Ｐゴシック"/>
        <family val="3"/>
        <charset val="128"/>
      </rPr>
      <t xml:space="preserve">
　　 </t>
    </r>
    <r>
      <rPr>
        <sz val="10"/>
        <rFont val="ＭＳ Ｐゴシック"/>
        <family val="3"/>
        <charset val="128"/>
      </rPr>
      <t>　①～⑨を入力してください。</t>
    </r>
    <rPh sb="2" eb="4">
      <t>キホン</t>
    </rPh>
    <rPh sb="4" eb="6">
      <t>ジョウホウ</t>
    </rPh>
    <rPh sb="7" eb="9">
      <t>ニュウリョク</t>
    </rPh>
    <rPh sb="18" eb="20">
      <t>ニュウリョク</t>
    </rPh>
    <phoneticPr fontId="9"/>
  </si>
  <si>
    <r>
      <t xml:space="preserve">１．基本情報の確認（①学生入力用より自動）
</t>
    </r>
    <r>
      <rPr>
        <sz val="15"/>
        <rFont val="ＭＳ Ｐゴシック"/>
        <family val="3"/>
        <charset val="128"/>
      </rPr>
      <t xml:space="preserve">　   </t>
    </r>
    <r>
      <rPr>
        <sz val="10"/>
        <rFont val="ＭＳ Ｐゴシック"/>
        <family val="3"/>
        <charset val="128"/>
      </rPr>
      <t>学生の入力が正しいか確認してください。</t>
    </r>
    <rPh sb="1" eb="3">
      <t>キホン</t>
    </rPh>
    <rPh sb="3" eb="5">
      <t>ジョウホウ</t>
    </rPh>
    <rPh sb="6" eb="8">
      <t>カクニン</t>
    </rPh>
    <rPh sb="10" eb="12">
      <t>ガクセイ</t>
    </rPh>
    <rPh sb="12" eb="14">
      <t>ニュウリョク</t>
    </rPh>
    <rPh sb="14" eb="15">
      <t>ヨウ</t>
    </rPh>
    <rPh sb="17" eb="19">
      <t>ジドウ</t>
    </rPh>
    <rPh sb="26" eb="28">
      <t>ガクセイ</t>
    </rPh>
    <rPh sb="29" eb="31">
      <t>ニュウリョク</t>
    </rPh>
    <rPh sb="32" eb="33">
      <t>タダ</t>
    </rPh>
    <rPh sb="36" eb="38">
      <t>カクニン</t>
    </rPh>
    <phoneticPr fontId="9"/>
  </si>
  <si>
    <r>
      <t xml:space="preserve">５．学校証明欄
</t>
    </r>
    <r>
      <rPr>
        <sz val="10"/>
        <rFont val="ＭＳ Ｐゴシック"/>
        <family val="3"/>
        <charset val="128"/>
      </rPr>
      <t>　　　　①～⑦を入力してください（⑦は省略可）。</t>
    </r>
    <rPh sb="2" eb="7">
      <t>ガッコウショウメイラン</t>
    </rPh>
    <rPh sb="16" eb="18">
      <t>ニュウリョク</t>
    </rPh>
    <rPh sb="27" eb="30">
      <t>ショウリャクカ</t>
    </rPh>
    <phoneticPr fontId="9"/>
  </si>
  <si>
    <t>ここから
スタート</t>
    <phoneticPr fontId="9"/>
  </si>
  <si>
    <t>４．学校から機構への連絡事項記入欄</t>
    <rPh sb="2" eb="4">
      <t>ガッコウ</t>
    </rPh>
    <rPh sb="6" eb="8">
      <t>キコウ</t>
    </rPh>
    <rPh sb="10" eb="12">
      <t>レンラク</t>
    </rPh>
    <rPh sb="12" eb="14">
      <t>ジコウ</t>
    </rPh>
    <rPh sb="14" eb="16">
      <t>キニュウ</t>
    </rPh>
    <rPh sb="16" eb="17">
      <t>ラン</t>
    </rPh>
    <phoneticPr fontId="9"/>
  </si>
  <si>
    <t>振込超過あり</t>
    <rPh sb="0" eb="4">
      <t>フリコミチョウカ</t>
    </rPh>
    <phoneticPr fontId="9"/>
  </si>
  <si>
    <t>組戻し依頼済</t>
    <rPh sb="0" eb="2">
      <t>クミモド</t>
    </rPh>
    <rPh sb="3" eb="5">
      <t>イライ</t>
    </rPh>
    <rPh sb="5" eb="6">
      <t>ズ</t>
    </rPh>
    <phoneticPr fontId="9"/>
  </si>
  <si>
    <t>未振込あり</t>
    <rPh sb="0" eb="1">
      <t>ミ</t>
    </rPh>
    <rPh sb="1" eb="3">
      <t>フリコミ</t>
    </rPh>
    <phoneticPr fontId="9"/>
  </si>
  <si>
    <t>学校の証明</t>
    <rPh sb="0" eb="2">
      <t>ガッコウ</t>
    </rPh>
    <rPh sb="3" eb="5">
      <t>ショウメイ</t>
    </rPh>
    <phoneticPr fontId="9"/>
  </si>
  <si>
    <t>その他</t>
    <rPh sb="2" eb="3">
      <t>タ</t>
    </rPh>
    <phoneticPr fontId="9"/>
  </si>
  <si>
    <r>
      <t>②卒業日／終了日
（例：2</t>
    </r>
    <r>
      <rPr>
        <sz val="11"/>
        <rFont val="ＭＳ Ｐゴシック"/>
        <family val="3"/>
        <charset val="128"/>
      </rPr>
      <t>023/3/31)</t>
    </r>
    <rPh sb="1" eb="4">
      <t>ソツギョウビ</t>
    </rPh>
    <rPh sb="5" eb="8">
      <t>シュウリョウビ</t>
    </rPh>
    <rPh sb="10" eb="11">
      <t>レイ</t>
    </rPh>
    <phoneticPr fontId="9"/>
  </si>
  <si>
    <t>修得単位数の合計（累積）が
標準修得単位数の５割以下</t>
    <rPh sb="9" eb="11">
      <t>ルイセキ</t>
    </rPh>
    <phoneticPr fontId="35"/>
  </si>
  <si>
    <t>修得単位数の合計（累積）が標準修得単位数の１割以下である場合</t>
    <phoneticPr fontId="35"/>
  </si>
  <si>
    <t>修得単位数の合計数（累積）が
標準単位数の６割以下</t>
    <phoneticPr fontId="35"/>
  </si>
  <si>
    <r>
      <t>※　退学/除籍「決定日」は、
     授業料未納による退学日/除籍日が遡る場合に記入　
    （例：</t>
    </r>
    <r>
      <rPr>
        <b/>
        <sz val="12"/>
        <color rgb="FFFF0000"/>
        <rFont val="ＭＳ Ｐゴシック"/>
        <family val="3"/>
        <charset val="128"/>
      </rPr>
      <t>「退学日：2024/3/31」</t>
    </r>
    <r>
      <rPr>
        <b/>
        <sz val="12"/>
        <color rgb="FF0070C0"/>
        <rFont val="ＭＳ Ｐゴシック"/>
        <family val="3"/>
        <charset val="128"/>
      </rPr>
      <t>「退学決定日：2024/10/31」</t>
    </r>
    <r>
      <rPr>
        <sz val="12"/>
        <rFont val="ＭＳ Ｐゴシック"/>
        <family val="3"/>
        <charset val="128"/>
      </rPr>
      <t>）</t>
    </r>
    <rPh sb="2" eb="4">
      <t>タイガク</t>
    </rPh>
    <rPh sb="5" eb="7">
      <t>ジョセキ</t>
    </rPh>
    <rPh sb="8" eb="11">
      <t>ケッテイビ</t>
    </rPh>
    <rPh sb="20" eb="23">
      <t>ジュギョウリョウ</t>
    </rPh>
    <rPh sb="23" eb="25">
      <t>ミノウ</t>
    </rPh>
    <rPh sb="28" eb="31">
      <t>タイガクビ</t>
    </rPh>
    <rPh sb="32" eb="35">
      <t>ジョセキビ</t>
    </rPh>
    <rPh sb="36" eb="37">
      <t>サカノボ</t>
    </rPh>
    <rPh sb="38" eb="40">
      <t>バアイ</t>
    </rPh>
    <rPh sb="41" eb="43">
      <t>キニュウ</t>
    </rPh>
    <phoneticPr fontId="35"/>
  </si>
  <si>
    <t>太枠内を全て記入してください。</t>
    <rPh sb="0" eb="2">
      <t>フトワクナイ</t>
    </rPh>
    <rPh sb="3" eb="4">
      <t>スベ</t>
    </rPh>
    <rPh sb="5" eb="7">
      <t>キニュウ</t>
    </rPh>
    <phoneticPr fontId="35"/>
  </si>
  <si>
    <r>
      <t>２．異動情報の入力</t>
    </r>
    <r>
      <rPr>
        <b/>
        <sz val="10"/>
        <rFont val="ＭＳ Ｐゴシック"/>
        <family val="3"/>
        <charset val="128"/>
      </rPr>
      <t xml:space="preserve">
　</t>
    </r>
    <r>
      <rPr>
        <sz val="10"/>
        <rFont val="ＭＳ Ｐゴシック"/>
        <family val="3"/>
        <charset val="128"/>
      </rPr>
      <t>　　  ②退学の異動種別を選択してください。</t>
    </r>
    <rPh sb="2" eb="4">
      <t>イドウ</t>
    </rPh>
    <rPh sb="4" eb="6">
      <t>ジョウホウ</t>
    </rPh>
    <rPh sb="7" eb="9">
      <t>ニュウリョク</t>
    </rPh>
    <rPh sb="16" eb="18">
      <t>タイガク</t>
    </rPh>
    <rPh sb="19" eb="21">
      <t>イドウ</t>
    </rPh>
    <rPh sb="21" eb="23">
      <t>シュベツ</t>
    </rPh>
    <rPh sb="24" eb="26">
      <t>センタク</t>
    </rPh>
    <phoneticPr fontId="9"/>
  </si>
  <si>
    <t>学力基準（廃止事由①～③、警告事由①～③）
を確認の上、【特例1】を適応した後の
最終的な総合判定を選択してください。</t>
    <rPh sb="0" eb="2">
      <t>ガクリョク</t>
    </rPh>
    <rPh sb="2" eb="4">
      <t>キジュン</t>
    </rPh>
    <rPh sb="5" eb="7">
      <t>ハイシ</t>
    </rPh>
    <rPh sb="7" eb="9">
      <t>ジユウ</t>
    </rPh>
    <rPh sb="13" eb="15">
      <t>ケイコク</t>
    </rPh>
    <rPh sb="15" eb="17">
      <t>ジユウ</t>
    </rPh>
    <rPh sb="23" eb="25">
      <t>カクニン</t>
    </rPh>
    <rPh sb="26" eb="27">
      <t>ウエ</t>
    </rPh>
    <rPh sb="29" eb="31">
      <t>トクレイ</t>
    </rPh>
    <rPh sb="34" eb="36">
      <t>テキオウ</t>
    </rPh>
    <rPh sb="38" eb="39">
      <t>アト</t>
    </rPh>
    <rPh sb="41" eb="44">
      <t>サイシュウテキ</t>
    </rPh>
    <rPh sb="45" eb="47">
      <t>ソウゴウ</t>
    </rPh>
    <rPh sb="47" eb="49">
      <t>ハンテイ</t>
    </rPh>
    <rPh sb="50" eb="52">
      <t>センタク</t>
    </rPh>
    <phoneticPr fontId="9"/>
  </si>
  <si>
    <t>Ｂ</t>
    <phoneticPr fontId="9"/>
  </si>
  <si>
    <r>
      <rPr>
        <b/>
        <sz val="13"/>
        <color theme="0"/>
        <rFont val="ＭＳ Ｐゴシック"/>
        <family val="3"/>
        <charset val="128"/>
      </rPr>
      <t>卒業日／修了日</t>
    </r>
    <r>
      <rPr>
        <sz val="12"/>
        <color theme="0"/>
        <rFont val="ＭＳ Ｐゴシック"/>
        <family val="3"/>
        <charset val="128"/>
      </rPr>
      <t xml:space="preserve">
※学籍を失った日</t>
    </r>
    <rPh sb="0" eb="2">
      <t>ソツギョウ</t>
    </rPh>
    <rPh sb="2" eb="3">
      <t>ビ</t>
    </rPh>
    <rPh sb="4" eb="6">
      <t>シュウリョウ</t>
    </rPh>
    <rPh sb="6" eb="7">
      <t>ビ</t>
    </rPh>
    <rPh sb="9" eb="11">
      <t>ガクセキ</t>
    </rPh>
    <rPh sb="12" eb="13">
      <t>ウシナ</t>
    </rPh>
    <rPh sb="15" eb="16">
      <t>ヒ</t>
    </rPh>
    <phoneticPr fontId="35"/>
  </si>
  <si>
    <t>[ 給付様式１－１ ]</t>
    <phoneticPr fontId="9"/>
  </si>
  <si>
    <t>以下，異動事由（病気，経済事情等）を選択して✔をいれ太枠内を記入してください。</t>
    <rPh sb="18" eb="20">
      <t>センタク</t>
    </rPh>
    <rPh sb="26" eb="29">
      <t>フトワクナイ</t>
    </rPh>
    <rPh sb="30" eb="32">
      <t>キニュウ</t>
    </rPh>
    <phoneticPr fontId="9"/>
  </si>
  <si>
    <r>
      <rPr>
        <b/>
        <sz val="17"/>
        <rFont val="ＭＳ Ｐゴシック"/>
        <family val="3"/>
        <charset val="128"/>
      </rPr>
      <t>退学／除籍</t>
    </r>
    <r>
      <rPr>
        <sz val="17"/>
        <rFont val="ＭＳ Ｐゴシック"/>
        <family val="3"/>
        <charset val="128"/>
      </rPr>
      <t xml:space="preserve">
      </t>
    </r>
    <r>
      <rPr>
        <b/>
        <sz val="17"/>
        <rFont val="ＭＳ Ｐゴシック"/>
        <family val="3"/>
        <charset val="128"/>
      </rPr>
      <t>決定日</t>
    </r>
    <r>
      <rPr>
        <sz val="17"/>
        <rFont val="ＭＳ Ｐゴシック"/>
        <family val="3"/>
        <charset val="128"/>
      </rPr>
      <t>　※</t>
    </r>
    <rPh sb="0" eb="2">
      <t>タイガク</t>
    </rPh>
    <rPh sb="3" eb="5">
      <t>ジョセキ</t>
    </rPh>
    <rPh sb="12" eb="14">
      <t>ケッテイ</t>
    </rPh>
    <rPh sb="14" eb="15">
      <t>ビ</t>
    </rPh>
    <phoneticPr fontId="35"/>
  </si>
  <si>
    <t>以下、前回判定を元に、今回の退学時における適格認定を行ってください。</t>
    <rPh sb="0" eb="1">
      <t>イカ</t>
    </rPh>
    <rPh sb="2" eb="4">
      <t>ゼンカイ</t>
    </rPh>
    <rPh sb="4" eb="6">
      <t>ハンテイ</t>
    </rPh>
    <rPh sb="8" eb="9">
      <t>モト</t>
    </rPh>
    <rPh sb="11" eb="13">
      <t>コンカイ</t>
    </rPh>
    <rPh sb="14" eb="16">
      <t>タイガク</t>
    </rPh>
    <rPh sb="16" eb="17">
      <t>ジ</t>
    </rPh>
    <rPh sb="21" eb="25">
      <t>テキカクニンテイ</t>
    </rPh>
    <rPh sb="26" eb="27">
      <t>オコナ</t>
    </rPh>
    <phoneticPr fontId="9"/>
  </si>
  <si>
    <t>B．今回該当している事由（スタート）</t>
    <rPh sb="2" eb="4">
      <t>コンカイ</t>
    </rPh>
    <rPh sb="4" eb="6">
      <t>ガイトウ</t>
    </rPh>
    <rPh sb="10" eb="12">
      <t>ジユウ</t>
    </rPh>
    <phoneticPr fontId="9"/>
  </si>
  <si>
    <t>（理由）簡潔にご入力ください（上限５０文字）。</t>
    <rPh sb="1" eb="3">
      <t>リユウ</t>
    </rPh>
    <rPh sb="4" eb="6">
      <t>カンケツ</t>
    </rPh>
    <rPh sb="8" eb="10">
      <t>ニュウリョク</t>
    </rPh>
    <rPh sb="15" eb="17">
      <t>ジョウゲン</t>
    </rPh>
    <rPh sb="19" eb="21">
      <t>モジ</t>
    </rPh>
    <phoneticPr fontId="9"/>
  </si>
  <si>
    <t>【新給付】退学</t>
    <rPh sb="1" eb="2">
      <t>シン</t>
    </rPh>
    <rPh sb="2" eb="4">
      <t>キュウフ</t>
    </rPh>
    <rPh sb="5" eb="7">
      <t>タイガク</t>
    </rPh>
    <phoneticPr fontId="9"/>
  </si>
  <si>
    <t>【新給付】退学の異動願（届） 
及び認定報告</t>
    <rPh sb="1" eb="2">
      <t>シン</t>
    </rPh>
    <rPh sb="2" eb="4">
      <t>キュウフ</t>
    </rPh>
    <rPh sb="5" eb="6">
      <t>タイ</t>
    </rPh>
    <rPh sb="6" eb="7">
      <t>ガク</t>
    </rPh>
    <rPh sb="8" eb="9">
      <t>イ</t>
    </rPh>
    <rPh sb="9" eb="10">
      <t>ドウ</t>
    </rPh>
    <rPh sb="10" eb="11">
      <t>ネガイ</t>
    </rPh>
    <rPh sb="12" eb="13">
      <t>トド</t>
    </rPh>
    <rPh sb="16" eb="17">
      <t>オヨ</t>
    </rPh>
    <rPh sb="18" eb="20">
      <t>ニンテイ</t>
    </rPh>
    <rPh sb="20" eb="22">
      <t>ホウコク</t>
    </rPh>
    <phoneticPr fontId="9"/>
  </si>
  <si>
    <t>【新給付】退学</t>
    <rPh sb="1" eb="2">
      <t>シン</t>
    </rPh>
    <rPh sb="2" eb="4">
      <t>キュウフ</t>
    </rPh>
    <rPh sb="5" eb="7">
      <t>タイガク</t>
    </rPh>
    <phoneticPr fontId="9"/>
  </si>
  <si>
    <r>
      <t xml:space="preserve">２．異動情報の入力と確認（一部①学生入力用より自動）
</t>
    </r>
    <r>
      <rPr>
        <sz val="10"/>
        <rFont val="ＭＳ Ｐゴシック"/>
        <family val="3"/>
        <charset val="128"/>
      </rPr>
      <t>　　　　学生の入力が正しいか確認のうえ、③～⑤を入力してください（授業料未納による遡り退学でない場合は⑤の入力は不要）。　</t>
    </r>
    <rPh sb="2" eb="4">
      <t>イドウ</t>
    </rPh>
    <rPh sb="4" eb="6">
      <t>ジョウホウ</t>
    </rPh>
    <rPh sb="7" eb="9">
      <t>ニュウリョク</t>
    </rPh>
    <rPh sb="10" eb="12">
      <t>カクニン</t>
    </rPh>
    <rPh sb="13" eb="15">
      <t>イチブ</t>
    </rPh>
    <rPh sb="16" eb="18">
      <t>ガクセイ</t>
    </rPh>
    <rPh sb="18" eb="20">
      <t>ニュウリョク</t>
    </rPh>
    <rPh sb="20" eb="21">
      <t>ヨウ</t>
    </rPh>
    <rPh sb="23" eb="25">
      <t>ジドウ</t>
    </rPh>
    <rPh sb="31" eb="33">
      <t>ガクセイ</t>
    </rPh>
    <rPh sb="34" eb="36">
      <t>ニュウリョク</t>
    </rPh>
    <rPh sb="37" eb="38">
      <t>タダ</t>
    </rPh>
    <rPh sb="41" eb="43">
      <t>カクニン</t>
    </rPh>
    <rPh sb="51" eb="53">
      <t>ニュウリョク</t>
    </rPh>
    <rPh sb="60" eb="63">
      <t>ジュギョウリョウ</t>
    </rPh>
    <rPh sb="63" eb="65">
      <t>ミノウ</t>
    </rPh>
    <rPh sb="68" eb="69">
      <t>サカノボ</t>
    </rPh>
    <rPh sb="70" eb="72">
      <t>タイガク</t>
    </rPh>
    <rPh sb="75" eb="77">
      <t>バアイ</t>
    </rPh>
    <rPh sb="80" eb="82">
      <t>ニュウリョク</t>
    </rPh>
    <rPh sb="83" eb="85">
      <t>フヨウ</t>
    </rPh>
    <phoneticPr fontId="9"/>
  </si>
  <si>
    <r>
      <t>③</t>
    </r>
    <r>
      <rPr>
        <b/>
        <sz val="11"/>
        <rFont val="ＭＳ Ｐゴシック"/>
        <family val="3"/>
        <charset val="128"/>
      </rPr>
      <t>授業料未納</t>
    </r>
    <r>
      <rPr>
        <sz val="11"/>
        <rFont val="ＭＳ Ｐゴシック"/>
        <family val="3"/>
        <charset val="128"/>
      </rPr>
      <t xml:space="preserve">による
　 </t>
    </r>
    <r>
      <rPr>
        <b/>
        <sz val="11"/>
        <rFont val="ＭＳ Ｐゴシック"/>
        <family val="3"/>
        <charset val="128"/>
      </rPr>
      <t>遡り退学</t>
    </r>
    <r>
      <rPr>
        <sz val="11"/>
        <rFont val="ＭＳ Ｐゴシック"/>
        <family val="3"/>
        <charset val="128"/>
      </rPr>
      <t>ですか。</t>
    </r>
    <rPh sb="1" eb="4">
      <t>ジュギョウリョウ</t>
    </rPh>
    <rPh sb="4" eb="6">
      <t>ミノウ</t>
    </rPh>
    <rPh sb="12" eb="13">
      <t>サカノボ</t>
    </rPh>
    <rPh sb="14" eb="16">
      <t>タイガク</t>
    </rPh>
    <phoneticPr fontId="9"/>
  </si>
  <si>
    <r>
      <rPr>
        <b/>
        <sz val="12"/>
        <rFont val="ＭＳ Ｐゴシック"/>
        <family val="3"/>
        <charset val="128"/>
      </rPr>
      <t>授業料未納</t>
    </r>
    <r>
      <rPr>
        <sz val="12"/>
        <rFont val="ＭＳ Ｐゴシック"/>
        <family val="3"/>
        <charset val="128"/>
      </rPr>
      <t xml:space="preserve">による
</t>
    </r>
    <r>
      <rPr>
        <b/>
        <sz val="12"/>
        <rFont val="ＭＳ Ｐゴシック"/>
        <family val="3"/>
        <charset val="128"/>
      </rPr>
      <t>遡り退学</t>
    </r>
    <r>
      <rPr>
        <sz val="12"/>
        <rFont val="ＭＳ Ｐゴシック"/>
        <family val="3"/>
        <charset val="128"/>
      </rPr>
      <t>ですか。</t>
    </r>
    <rPh sb="0" eb="3">
      <t>ジュギョウリョウ</t>
    </rPh>
    <rPh sb="3" eb="5">
      <t>ミノウ</t>
    </rPh>
    <rPh sb="9" eb="10">
      <t>サカノボ</t>
    </rPh>
    <rPh sb="11" eb="13">
      <t>タイガク</t>
    </rPh>
    <phoneticPr fontId="35"/>
  </si>
  <si>
    <r>
      <rPr>
        <b/>
        <sz val="12"/>
        <color theme="9" tint="-0.249977111117893"/>
        <rFont val="ＭＳ Ｐゴシック"/>
        <family val="3"/>
        <charset val="128"/>
      </rPr>
      <t>未振込分送金依頼</t>
    </r>
    <r>
      <rPr>
        <sz val="12"/>
        <color theme="9" tint="-0.249977111117893"/>
        <rFont val="ＭＳ Ｐゴシック"/>
        <family val="3"/>
        <charset val="128"/>
      </rPr>
      <t xml:space="preserve"> </t>
    </r>
    <r>
      <rPr>
        <sz val="12"/>
        <rFont val="ＭＳ Ｐゴシック"/>
        <family val="3"/>
        <charset val="128"/>
      </rPr>
      <t xml:space="preserve">
未振込期間において、学校処分による</t>
    </r>
    <r>
      <rPr>
        <b/>
        <sz val="12"/>
        <rFont val="ＭＳ Ｐゴシック"/>
        <family val="3"/>
        <charset val="128"/>
      </rPr>
      <t>廃止・停止はない。</t>
    </r>
    <rPh sb="0" eb="4">
      <t>ミフリコミブン</t>
    </rPh>
    <rPh sb="4" eb="6">
      <t>ソウキン</t>
    </rPh>
    <rPh sb="6" eb="8">
      <t>イライ</t>
    </rPh>
    <rPh sb="10" eb="13">
      <t>ミフリコミ</t>
    </rPh>
    <rPh sb="13" eb="15">
      <t>キカン</t>
    </rPh>
    <rPh sb="20" eb="22">
      <t>ガッコウ</t>
    </rPh>
    <rPh sb="22" eb="24">
      <t>ショブン</t>
    </rPh>
    <rPh sb="27" eb="29">
      <t>ハイシ</t>
    </rPh>
    <rPh sb="30" eb="32">
      <t>テイシ</t>
    </rPh>
    <phoneticPr fontId="9"/>
  </si>
  <si>
    <t>７．機構に送付が必要な理由</t>
    <rPh sb="2" eb="4">
      <t>キコウ</t>
    </rPh>
    <rPh sb="4" eb="6">
      <t>ソウフ</t>
    </rPh>
    <rPh sb="7" eb="9">
      <t>ヒツヨウ</t>
    </rPh>
    <rPh sb="11" eb="13">
      <t>リユウ</t>
    </rPh>
    <phoneticPr fontId="35"/>
  </si>
  <si>
    <t>⑧学年
　（例：2）</t>
    <rPh sb="1" eb="3">
      <t>ガクネン</t>
    </rPh>
    <rPh sb="6" eb="7">
      <t>レイ</t>
    </rPh>
    <phoneticPr fontId="9"/>
  </si>
  <si>
    <t>⑥学校番号
　 (例：109990)</t>
    <rPh sb="1" eb="3">
      <t>ガッコウ</t>
    </rPh>
    <rPh sb="3" eb="5">
      <t>バンゴウ</t>
    </rPh>
    <rPh sb="9" eb="10">
      <t>レイ</t>
    </rPh>
    <phoneticPr fontId="9"/>
  </si>
  <si>
    <t>継続</t>
    <rPh sb="0" eb="2">
      <t>ケイゾク</t>
    </rPh>
    <phoneticPr fontId="9"/>
  </si>
  <si>
    <t>警告</t>
    <rPh sb="0" eb="2">
      <t>ケイコク</t>
    </rPh>
    <phoneticPr fontId="9"/>
  </si>
  <si>
    <t>停止</t>
    <rPh sb="0" eb="2">
      <t>テイシ</t>
    </rPh>
    <phoneticPr fontId="9"/>
  </si>
  <si>
    <t>廃止（返還不要）</t>
    <rPh sb="0" eb="2">
      <t>ハイシ</t>
    </rPh>
    <rPh sb="3" eb="5">
      <t>ヘンカン</t>
    </rPh>
    <rPh sb="5" eb="7">
      <t>フヨウ</t>
    </rPh>
    <phoneticPr fontId="9"/>
  </si>
  <si>
    <t>廃止（返還必要）</t>
    <rPh sb="0" eb="2">
      <t>ハイシ</t>
    </rPh>
    <rPh sb="3" eb="5">
      <t>ヘンカン</t>
    </rPh>
    <rPh sb="5" eb="7">
      <t>ヒツヨウ</t>
    </rPh>
    <phoneticPr fontId="9"/>
  </si>
  <si>
    <t>入力チェック１</t>
    <rPh sb="0" eb="2">
      <t>ニュウリョク</t>
    </rPh>
    <phoneticPr fontId="35"/>
  </si>
  <si>
    <t>入力チェック２</t>
    <rPh sb="0" eb="2">
      <t>ニュウリョク</t>
    </rPh>
    <phoneticPr fontId="35"/>
  </si>
  <si>
    <t>入力チェック３</t>
    <rPh sb="0" eb="2">
      <t>ニュウリョク</t>
    </rPh>
    <phoneticPr fontId="35"/>
  </si>
  <si>
    <t>入力チェック４</t>
    <rPh sb="0" eb="2">
      <t>ニュウリョク</t>
    </rPh>
    <phoneticPr fontId="35"/>
  </si>
  <si>
    <t>入力チェック５</t>
    <rPh sb="0" eb="2">
      <t>ニュウリョク</t>
    </rPh>
    <phoneticPr fontId="35"/>
  </si>
  <si>
    <t>エラー：未入力箇所があります。色付き（薄い黄色）のセルを順番通りに入力してください。入力が完了すると、該当学生の総合認定のセルに色（濃い黄色）がつきます。</t>
    <rPh sb="4" eb="7">
      <t>ミニュウリョク</t>
    </rPh>
    <rPh sb="7" eb="9">
      <t>カショ</t>
    </rPh>
    <rPh sb="15" eb="16">
      <t>イロ</t>
    </rPh>
    <rPh sb="16" eb="17">
      <t>ツキ</t>
    </rPh>
    <rPh sb="19" eb="20">
      <t>ウス</t>
    </rPh>
    <rPh sb="21" eb="23">
      <t>キイロ</t>
    </rPh>
    <rPh sb="28" eb="29">
      <t>ジュン</t>
    </rPh>
    <rPh sb="29" eb="30">
      <t>バン</t>
    </rPh>
    <rPh sb="30" eb="31">
      <t>ドオ</t>
    </rPh>
    <rPh sb="33" eb="35">
      <t>ニュウリョク</t>
    </rPh>
    <rPh sb="42" eb="44">
      <t>ニュウリョク</t>
    </rPh>
    <rPh sb="45" eb="47">
      <t>カンリョウ</t>
    </rPh>
    <rPh sb="51" eb="53">
      <t>ガイトウ</t>
    </rPh>
    <rPh sb="53" eb="55">
      <t>ガクセイ</t>
    </rPh>
    <rPh sb="56" eb="60">
      <t>ソウゴウニンテイ</t>
    </rPh>
    <rPh sb="64" eb="65">
      <t>イロ</t>
    </rPh>
    <rPh sb="66" eb="67">
      <t>コ</t>
    </rPh>
    <rPh sb="68" eb="70">
      <t>キイロ</t>
    </rPh>
    <phoneticPr fontId="9"/>
  </si>
  <si>
    <t>退学の、異動始期は</t>
    <rPh sb="0" eb="2">
      <t>タイガク</t>
    </rPh>
    <phoneticPr fontId="35"/>
  </si>
  <si>
    <t>退学時の総合認定は</t>
    <rPh sb="0" eb="3">
      <t>タイガクジ</t>
    </rPh>
    <rPh sb="4" eb="6">
      <t>ソウゴウ</t>
    </rPh>
    <rPh sb="6" eb="8">
      <t>ニンテイ</t>
    </rPh>
    <phoneticPr fontId="35"/>
  </si>
  <si>
    <r>
      <t>７．機構に送付が必要な理由</t>
    </r>
    <r>
      <rPr>
        <b/>
        <sz val="10"/>
        <rFont val="ＭＳ Ｐゴシック"/>
        <family val="3"/>
        <charset val="128"/>
      </rPr>
      <t xml:space="preserve">
</t>
    </r>
    <r>
      <rPr>
        <sz val="10"/>
        <rFont val="ＭＳ Ｐゴシック"/>
        <family val="3"/>
        <charset val="128"/>
      </rPr>
      <t>　　　　機構に送付が必要となった場合の該当理由の□に✔をいれてください（その他に該当する場合は理由も記入してください）。
　　　　※未振込分が発生した場合、以下の【注意】を読んでいただき、□に✔をいれてください。
　　　　※振込超過がある場合は、「振込金受取書」のコピーを異動願（届）にホチキス留めしてください。</t>
    </r>
    <rPh sb="2" eb="4">
      <t>キコウ</t>
    </rPh>
    <rPh sb="5" eb="7">
      <t>ソウフ</t>
    </rPh>
    <rPh sb="8" eb="10">
      <t>ヒツヨウ</t>
    </rPh>
    <rPh sb="11" eb="13">
      <t>リユウ</t>
    </rPh>
    <rPh sb="18" eb="20">
      <t>キコウ</t>
    </rPh>
    <rPh sb="21" eb="23">
      <t>ソウフ</t>
    </rPh>
    <rPh sb="24" eb="26">
      <t>ヒツヨウ</t>
    </rPh>
    <rPh sb="30" eb="32">
      <t>バアイ</t>
    </rPh>
    <rPh sb="52" eb="53">
      <t>タ</t>
    </rPh>
    <rPh sb="54" eb="56">
      <t>ガイトウ</t>
    </rPh>
    <rPh sb="58" eb="60">
      <t>バアイ</t>
    </rPh>
    <rPh sb="61" eb="63">
      <t>リユウ</t>
    </rPh>
    <rPh sb="64" eb="66">
      <t>キニュウ</t>
    </rPh>
    <rPh sb="80" eb="84">
      <t>ミフリコミブン</t>
    </rPh>
    <rPh sb="85" eb="87">
      <t>ハッセイ</t>
    </rPh>
    <rPh sb="89" eb="91">
      <t>バアイ</t>
    </rPh>
    <rPh sb="92" eb="94">
      <t>イカ</t>
    </rPh>
    <rPh sb="96" eb="98">
      <t>チュウイ</t>
    </rPh>
    <rPh sb="100" eb="101">
      <t>ヨ</t>
    </rPh>
    <phoneticPr fontId="9"/>
  </si>
  <si>
    <t>下記に✔が入る場合は、スカラACから入力せずに異動願を機構に送付してください。</t>
    <rPh sb="0" eb="2">
      <t>カキ</t>
    </rPh>
    <rPh sb="4" eb="5">
      <t>ハイ</t>
    </rPh>
    <rPh sb="6" eb="8">
      <t>バアイ</t>
    </rPh>
    <rPh sb="17" eb="19">
      <t>ニュウリョク</t>
    </rPh>
    <rPh sb="22" eb="24">
      <t>イドウ</t>
    </rPh>
    <rPh sb="24" eb="25">
      <t>ネガイ</t>
    </rPh>
    <rPh sb="26" eb="28">
      <t>キコウ</t>
    </rPh>
    <rPh sb="29" eb="31">
      <t>ソウフ</t>
    </rPh>
    <phoneticPr fontId="9"/>
  </si>
  <si>
    <t>電　話　番　号</t>
    <rPh sb="0" eb="1">
      <t>デン</t>
    </rPh>
    <rPh sb="2" eb="3">
      <t>ハナシ</t>
    </rPh>
    <rPh sb="4" eb="5">
      <t>バン</t>
    </rPh>
    <rPh sb="6" eb="7">
      <t>ゴウ</t>
    </rPh>
    <phoneticPr fontId="35"/>
  </si>
  <si>
    <t>最終振込年月</t>
    <rPh sb="0" eb="2">
      <t>サイシュウ</t>
    </rPh>
    <rPh sb="2" eb="6">
      <t>フリコミネンゲツ</t>
    </rPh>
    <phoneticPr fontId="9"/>
  </si>
  <si>
    <t>月</t>
    <rPh sb="0" eb="1">
      <t>ゲツ</t>
    </rPh>
    <phoneticPr fontId="9"/>
  </si>
  <si>
    <t>振込超過</t>
    <rPh sb="0" eb="4">
      <t>フリコミチョウカ</t>
    </rPh>
    <phoneticPr fontId="9"/>
  </si>
  <si>
    <t>か月</t>
    <rPh sb="1" eb="2">
      <t>ゲツ</t>
    </rPh>
    <phoneticPr fontId="9"/>
  </si>
  <si>
    <t>有</t>
    <rPh sb="0" eb="1">
      <t>ユウ</t>
    </rPh>
    <phoneticPr fontId="9"/>
  </si>
  <si>
    <t>無</t>
    <rPh sb="0" eb="1">
      <t>ナ</t>
    </rPh>
    <phoneticPr fontId="9"/>
  </si>
  <si>
    <r>
      <rPr>
        <b/>
        <sz val="12"/>
        <color rgb="FFFF0000"/>
        <rFont val="ＭＳ Ｐゴシック"/>
        <family val="3"/>
        <charset val="128"/>
      </rPr>
      <t>未振込分送金依頼</t>
    </r>
    <r>
      <rPr>
        <sz val="12"/>
        <rFont val="ＭＳ Ｐゴシック"/>
        <family val="3"/>
        <charset val="128"/>
      </rPr>
      <t xml:space="preserve"> 
未振込期間において、学校処分による</t>
    </r>
    <r>
      <rPr>
        <b/>
        <sz val="12"/>
        <rFont val="ＭＳ Ｐゴシック"/>
        <family val="3"/>
        <charset val="128"/>
      </rPr>
      <t>廃止・停止はない。</t>
    </r>
    <rPh sb="0" eb="4">
      <t>ミフリコミブン</t>
    </rPh>
    <rPh sb="4" eb="6">
      <t>ソウキン</t>
    </rPh>
    <rPh sb="6" eb="8">
      <t>イライ</t>
    </rPh>
    <rPh sb="10" eb="13">
      <t>ミフリコミ</t>
    </rPh>
    <rPh sb="13" eb="15">
      <t>キカン</t>
    </rPh>
    <rPh sb="20" eb="22">
      <t>ガッコウ</t>
    </rPh>
    <rPh sb="22" eb="24">
      <t>ショブン</t>
    </rPh>
    <rPh sb="27" eb="29">
      <t>ハイシ</t>
    </rPh>
    <rPh sb="30" eb="32">
      <t>テイシ</t>
    </rPh>
    <phoneticPr fontId="9"/>
  </si>
  <si>
    <r>
      <t>(</t>
    </r>
    <r>
      <rPr>
        <sz val="11"/>
        <rFont val="ＭＳ Ｐゴシック"/>
        <family val="3"/>
        <charset val="128"/>
      </rPr>
      <t>24.4)</t>
    </r>
    <phoneticPr fontId="9"/>
  </si>
  <si>
    <t>送付必要</t>
    <rPh sb="0" eb="2">
      <t>ソウフ</t>
    </rPh>
    <rPh sb="2" eb="4">
      <t>ヒツヨウ</t>
    </rPh>
    <phoneticPr fontId="9"/>
  </si>
  <si>
    <t>送付不要</t>
    <rPh sb="0" eb="2">
      <t>ソウフ</t>
    </rPh>
    <rPh sb="2" eb="4">
      <t>フヨウ</t>
    </rPh>
    <phoneticPr fontId="9"/>
  </si>
  <si>
    <t>異動始期チェック</t>
    <rPh sb="0" eb="2">
      <t>イドウ</t>
    </rPh>
    <rPh sb="2" eb="4">
      <t>シキ</t>
    </rPh>
    <phoneticPr fontId="35"/>
  </si>
  <si>
    <t>３月以外の月が学年末の者で「廃止（返還必要）」の判定</t>
    <rPh sb="1" eb="2">
      <t>ガツ</t>
    </rPh>
    <rPh sb="2" eb="4">
      <t>イガイ</t>
    </rPh>
    <rPh sb="5" eb="6">
      <t>ツキ</t>
    </rPh>
    <rPh sb="7" eb="10">
      <t>ガクネンマツ</t>
    </rPh>
    <rPh sb="11" eb="12">
      <t>モノ</t>
    </rPh>
    <rPh sb="14" eb="16">
      <t>ハイシ</t>
    </rPh>
    <rPh sb="17" eb="19">
      <t>ヘンカン</t>
    </rPh>
    <rPh sb="19" eb="21">
      <t>ヒツヨウ</t>
    </rPh>
    <rPh sb="24" eb="26">
      <t>ハンテイ</t>
    </rPh>
    <phoneticPr fontId="9"/>
  </si>
  <si>
    <r>
      <rPr>
        <b/>
        <sz val="11"/>
        <color rgb="FFFF0000"/>
        <rFont val="ＭＳ Ｐゴシック"/>
        <family val="3"/>
        <charset val="128"/>
      </rPr>
      <t xml:space="preserve">       【注意】</t>
    </r>
    <r>
      <rPr>
        <sz val="11"/>
        <rFont val="ＭＳ Ｐゴシック"/>
        <family val="3"/>
        <charset val="128"/>
      </rPr>
      <t>未振込分の送金は、以下の条件に該当する場合のみ認められます。
         希望する場合は状況を確認のうえ、チェックし本届出を送付してください。 
　　　　 なお、該当しない場合は、記入があっても無効とします。
　　     ※未振込分の送金を希望しない場合は、「【新給付】停止の異動願（届）」（給付様式1-５）を作成し、 
　　　　 スカラＡＣにて停止（本人都合）を入力してください（機構への送付は不要です）。</t>
    </r>
    <rPh sb="8" eb="10">
      <t>チュウイ</t>
    </rPh>
    <rPh sb="146" eb="147">
      <t>シン</t>
    </rPh>
    <rPh sb="147" eb="149">
      <t>キュウフ</t>
    </rPh>
    <phoneticPr fontId="9"/>
  </si>
  <si>
    <r>
      <t>　　</t>
    </r>
    <r>
      <rPr>
        <b/>
        <sz val="12"/>
        <color rgb="FFFF0000"/>
        <rFont val="ＭＳ Ｐゴシック"/>
        <family val="3"/>
        <charset val="128"/>
      </rPr>
      <t>【注意】</t>
    </r>
    <r>
      <rPr>
        <sz val="12"/>
        <rFont val="ＭＳ Ｐゴシック"/>
        <family val="3"/>
        <charset val="128"/>
      </rPr>
      <t>未振込分の送金は、以下の条件に該当する場合のみ認められます。希望する場合は状況を確認のうえ、
　　チェックし本届出を送付してください。 なお、該当しない場合は、記入があっても無効とします。
　　未振込分の送金を希望しない場合は、「停止の異動願（届）」（給付様式1-②）を作成し、 
　　スカラＡＣにて停止（本人都合）を入力してください（機構への送付は不要です）。</t>
    </r>
    <rPh sb="3" eb="5">
      <t>チュウイ</t>
    </rPh>
    <rPh sb="18" eb="20">
      <t>ジョウケン</t>
    </rPh>
    <rPh sb="21" eb="23">
      <t>ガイトウ</t>
    </rPh>
    <rPh sb="25" eb="27">
      <t>バアイ</t>
    </rPh>
    <rPh sb="29" eb="30">
      <t>ミト</t>
    </rPh>
    <rPh sb="36" eb="38">
      <t>キボウ</t>
    </rPh>
    <rPh sb="43" eb="45">
      <t>ジョウキョウ</t>
    </rPh>
    <rPh sb="46" eb="47">
      <t>カク</t>
    </rPh>
    <rPh sb="47" eb="48">
      <t>ニン</t>
    </rPh>
    <rPh sb="60" eb="61">
      <t>ホン</t>
    </rPh>
    <rPh sb="61" eb="62">
      <t>トド</t>
    </rPh>
    <rPh sb="62" eb="63">
      <t>デ</t>
    </rPh>
    <rPh sb="64" eb="66">
      <t>ソウフ</t>
    </rPh>
    <rPh sb="86" eb="88">
      <t>キニュウ</t>
    </rPh>
    <rPh sb="121" eb="123">
      <t>テイシ</t>
    </rPh>
    <rPh sb="124" eb="126">
      <t>イドウ</t>
    </rPh>
    <rPh sb="126" eb="127">
      <t>ネガイ</t>
    </rPh>
    <rPh sb="128" eb="129">
      <t>トドケ</t>
    </rPh>
    <rPh sb="132" eb="134">
      <t>キュウフ</t>
    </rPh>
    <rPh sb="134" eb="136">
      <t>ヨウシキ</t>
    </rPh>
    <rPh sb="141" eb="143">
      <t>サクセイ</t>
    </rPh>
    <rPh sb="174" eb="176">
      <t>キコウ</t>
    </rPh>
    <rPh sb="178" eb="180">
      <t>ソウフ</t>
    </rPh>
    <rPh sb="181" eb="183">
      <t>フヨウ</t>
    </rPh>
    <phoneticPr fontId="9"/>
  </si>
  <si>
    <t>該当</t>
    <rPh sb="0" eb="2">
      <t>ガイトウ</t>
    </rPh>
    <phoneticPr fontId="9"/>
  </si>
  <si>
    <r>
      <t>　※【特例１】に該当した場合、廃止事由①～③、警告事由①～③の✔は不要です。
　　 総合判定のみ選択してください。
　※</t>
    </r>
    <r>
      <rPr>
        <u val="double"/>
        <sz val="11"/>
        <rFont val="ＭＳ Ｐゴシック"/>
        <family val="3"/>
        <charset val="128"/>
      </rPr>
      <t>詳細は、事務手引き≪第7-2≫適格認定学業を参照してください。</t>
    </r>
    <rPh sb="3" eb="5">
      <t>トクレイ</t>
    </rPh>
    <rPh sb="8" eb="10">
      <t>ガイトウ</t>
    </rPh>
    <rPh sb="12" eb="14">
      <t>バアイ</t>
    </rPh>
    <rPh sb="15" eb="17">
      <t>ハイシ</t>
    </rPh>
    <rPh sb="17" eb="19">
      <t>ジユウ</t>
    </rPh>
    <rPh sb="23" eb="25">
      <t>ケイコク</t>
    </rPh>
    <rPh sb="25" eb="27">
      <t>ジユウ</t>
    </rPh>
    <rPh sb="33" eb="35">
      <t>フヨウ</t>
    </rPh>
    <rPh sb="42" eb="44">
      <t>ソウゴウ</t>
    </rPh>
    <rPh sb="44" eb="46">
      <t>ハンテイ</t>
    </rPh>
    <rPh sb="48" eb="50">
      <t>センタク</t>
    </rPh>
    <rPh sb="60" eb="62">
      <t>ショウサイ</t>
    </rPh>
    <rPh sb="64" eb="68">
      <t>ジムテビ</t>
    </rPh>
    <rPh sb="70" eb="71">
      <t>ダイ</t>
    </rPh>
    <rPh sb="75" eb="79">
      <t>テキカクニンテイ</t>
    </rPh>
    <rPh sb="79" eb="81">
      <t>ガクギョウ</t>
    </rPh>
    <rPh sb="82" eb="84">
      <t>サンショウ</t>
    </rPh>
    <phoneticPr fontId="9"/>
  </si>
  <si>
    <t>H</t>
    <phoneticPr fontId="9"/>
  </si>
  <si>
    <t>H</t>
    <phoneticPr fontId="9"/>
  </si>
  <si>
    <t>不可反映</t>
    <rPh sb="0" eb="2">
      <t>フカ</t>
    </rPh>
    <rPh sb="2" eb="4">
      <t>ハンエイ</t>
    </rPh>
    <phoneticPr fontId="9"/>
  </si>
  <si>
    <t>継続-停止</t>
    <rPh sb="0" eb="2">
      <t>ケイゾク</t>
    </rPh>
    <rPh sb="3" eb="5">
      <t>テイシ</t>
    </rPh>
    <phoneticPr fontId="9"/>
  </si>
  <si>
    <t>警告-警告</t>
    <rPh sb="0" eb="2">
      <t>ケイコク</t>
    </rPh>
    <rPh sb="3" eb="5">
      <t>ケイコク</t>
    </rPh>
    <phoneticPr fontId="9"/>
  </si>
  <si>
    <t>停止-警告</t>
    <rPh sb="0" eb="2">
      <t>テイシ</t>
    </rPh>
    <rPh sb="3" eb="5">
      <t>ケイコク</t>
    </rPh>
    <phoneticPr fontId="9"/>
  </si>
  <si>
    <t>停止-停止</t>
    <rPh sb="0" eb="2">
      <t>テイシ</t>
    </rPh>
    <rPh sb="3" eb="5">
      <t>テイシ</t>
    </rPh>
    <phoneticPr fontId="9"/>
  </si>
  <si>
    <t>✔</t>
    <phoneticPr fontId="9"/>
  </si>
  <si>
    <t>下から</t>
    <rPh sb="0" eb="1">
      <t>シタ</t>
    </rPh>
    <phoneticPr fontId="9"/>
  </si>
  <si>
    <r>
      <rPr>
        <b/>
        <sz val="11"/>
        <rFont val="ＭＳ Ｐゴシック"/>
        <family val="3"/>
        <charset val="128"/>
      </rPr>
      <t>≪入力をリセットしたい時≫</t>
    </r>
    <r>
      <rPr>
        <sz val="11"/>
        <rFont val="ＭＳ Ｐゴシック"/>
        <family val="3"/>
        <charset val="128"/>
      </rPr>
      <t xml:space="preserve">
B列とR列を選択し、Deleteキーで削除してください</t>
    </r>
    <rPh sb="1" eb="3">
      <t>ニュウリョク</t>
    </rPh>
    <rPh sb="11" eb="12">
      <t>トキ</t>
    </rPh>
    <phoneticPr fontId="9"/>
  </si>
  <si>
    <r>
      <t>以下の</t>
    </r>
    <r>
      <rPr>
        <b/>
        <sz val="11"/>
        <rFont val="ＭＳ Ｐゴシック"/>
        <family val="3"/>
        <charset val="128"/>
      </rPr>
      <t xml:space="preserve">廃止（返還必要）事由
</t>
    </r>
    <r>
      <rPr>
        <sz val="11"/>
        <rFont val="ＭＳ Ｐゴシック"/>
        <family val="3"/>
        <charset val="128"/>
      </rPr>
      <t>に該当しますか？</t>
    </r>
    <rPh sb="0" eb="2">
      <t>イカ</t>
    </rPh>
    <rPh sb="3" eb="5">
      <t>ハイシ</t>
    </rPh>
    <rPh sb="6" eb="8">
      <t>ヘンカン</t>
    </rPh>
    <rPh sb="8" eb="10">
      <t>ヒツヨウ</t>
    </rPh>
    <rPh sb="11" eb="13">
      <t>ジユウ</t>
    </rPh>
    <rPh sb="15" eb="17">
      <t>ガイトウ</t>
    </rPh>
    <phoneticPr fontId="9"/>
  </si>
  <si>
    <r>
      <t>以下の</t>
    </r>
    <r>
      <rPr>
        <b/>
        <sz val="11"/>
        <rFont val="ＭＳ Ｐゴシック"/>
        <family val="3"/>
        <charset val="128"/>
      </rPr>
      <t>廃止事由</t>
    </r>
    <r>
      <rPr>
        <sz val="11"/>
        <rFont val="ＭＳ Ｐゴシック"/>
        <family val="3"/>
        <charset val="128"/>
      </rPr>
      <t>に該当しますか？</t>
    </r>
    <rPh sb="0" eb="2">
      <t>イカ</t>
    </rPh>
    <rPh sb="3" eb="5">
      <t>ハイシ</t>
    </rPh>
    <rPh sb="5" eb="7">
      <t>ジユウ</t>
    </rPh>
    <rPh sb="8" eb="10">
      <t>ガイトウ</t>
    </rPh>
    <phoneticPr fontId="9"/>
  </si>
  <si>
    <r>
      <t>以下の</t>
    </r>
    <r>
      <rPr>
        <b/>
        <sz val="11"/>
        <rFont val="ＭＳ Ｐゴシック"/>
        <family val="3"/>
        <charset val="128"/>
      </rPr>
      <t>警告事由</t>
    </r>
    <r>
      <rPr>
        <sz val="11"/>
        <rFont val="ＭＳ Ｐゴシック"/>
        <family val="3"/>
        <charset val="128"/>
      </rPr>
      <t>に該当しますか？</t>
    </r>
    <rPh sb="0" eb="2">
      <t>イカ</t>
    </rPh>
    <rPh sb="3" eb="5">
      <t>ケイコク</t>
    </rPh>
    <rPh sb="5" eb="7">
      <t>ジユウ</t>
    </rPh>
    <rPh sb="8" eb="10">
      <t>ガイトウ</t>
    </rPh>
    <phoneticPr fontId="9"/>
  </si>
  <si>
    <t>以下の特例事由に該当なし</t>
    <rPh sb="0" eb="2">
      <t>イカ</t>
    </rPh>
    <rPh sb="3" eb="5">
      <t>トクレイ</t>
    </rPh>
    <rPh sb="5" eb="7">
      <t>ジユウ</t>
    </rPh>
    <rPh sb="8" eb="10">
      <t>ガイトウ</t>
    </rPh>
    <phoneticPr fontId="9"/>
  </si>
  <si>
    <t>上記の廃止（返還必要）事由に
該当なし</t>
    <rPh sb="0" eb="2">
      <t>ジョウキ</t>
    </rPh>
    <rPh sb="3" eb="5">
      <t>ハイシ</t>
    </rPh>
    <rPh sb="6" eb="8">
      <t>ヘンカン</t>
    </rPh>
    <rPh sb="8" eb="10">
      <t>ヒツヨウ</t>
    </rPh>
    <rPh sb="11" eb="13">
      <t>ジユウ</t>
    </rPh>
    <rPh sb="15" eb="17">
      <t>ガイトウ</t>
    </rPh>
    <phoneticPr fontId="9"/>
  </si>
  <si>
    <t>上記の廃止（返還必要）事由に
該当なし</t>
    <rPh sb="0" eb="2">
      <t>ジョウキ</t>
    </rPh>
    <rPh sb="3" eb="5">
      <t>ハイシ</t>
    </rPh>
    <rPh sb="6" eb="10">
      <t>ヘンカンヒツヨウ</t>
    </rPh>
    <rPh sb="11" eb="13">
      <t>ジユウ</t>
    </rPh>
    <rPh sb="15" eb="17">
      <t>ガイトウ</t>
    </rPh>
    <phoneticPr fontId="9"/>
  </si>
  <si>
    <t>上記に該当しない</t>
    <rPh sb="0" eb="2">
      <t>ジョウキ</t>
    </rPh>
    <rPh sb="3" eb="5">
      <t>ガイトウ</t>
    </rPh>
    <phoneticPr fontId="9"/>
  </si>
  <si>
    <t>しない</t>
    <phoneticPr fontId="9"/>
  </si>
  <si>
    <r>
      <t>４．学校から機構への連絡事項記入欄</t>
    </r>
    <r>
      <rPr>
        <b/>
        <sz val="10"/>
        <rFont val="ＭＳ Ｐゴシック"/>
        <family val="3"/>
        <charset val="128"/>
      </rPr>
      <t xml:space="preserve">
</t>
    </r>
    <r>
      <rPr>
        <sz val="10"/>
        <rFont val="ＭＳ Ｐゴシック"/>
        <family val="3"/>
        <charset val="128"/>
      </rPr>
      <t>　　　　学校から機構への連絡事項があればこちらに入力してください（入力上限全角８０字）。　</t>
    </r>
    <rPh sb="2" eb="4">
      <t>ガッコウ</t>
    </rPh>
    <rPh sb="6" eb="8">
      <t>キコウ</t>
    </rPh>
    <rPh sb="10" eb="12">
      <t>レンラク</t>
    </rPh>
    <rPh sb="12" eb="14">
      <t>ジコウ</t>
    </rPh>
    <rPh sb="14" eb="16">
      <t>キニュウ</t>
    </rPh>
    <rPh sb="16" eb="17">
      <t>ラン</t>
    </rPh>
    <rPh sb="22" eb="24">
      <t>ガッコウ</t>
    </rPh>
    <rPh sb="26" eb="28">
      <t>キコウ</t>
    </rPh>
    <rPh sb="30" eb="32">
      <t>レンラク</t>
    </rPh>
    <rPh sb="32" eb="34">
      <t>ジコウ</t>
    </rPh>
    <rPh sb="42" eb="44">
      <t>ニュウリョク</t>
    </rPh>
    <rPh sb="51" eb="53">
      <t>ニュウリョク</t>
    </rPh>
    <rPh sb="53" eb="55">
      <t>ジョウゲン</t>
    </rPh>
    <rPh sb="55" eb="57">
      <t>ゼンカク</t>
    </rPh>
    <rPh sb="59" eb="60">
      <t>ジ</t>
    </rPh>
    <phoneticPr fontId="9"/>
  </si>
  <si>
    <t>学校証明欄の入力完了です。シート③適格認定（学校入力用）に進んでください。</t>
    <rPh sb="0" eb="2">
      <t>ガッコウ</t>
    </rPh>
    <rPh sb="2" eb="5">
      <t>ショウメイラン</t>
    </rPh>
    <rPh sb="6" eb="8">
      <t>ニュウリョク</t>
    </rPh>
    <rPh sb="8" eb="10">
      <t>カンリョウ</t>
    </rPh>
    <rPh sb="17" eb="21">
      <t>テキカクニンテイ</t>
    </rPh>
    <rPh sb="22" eb="24">
      <t>ガッコウ</t>
    </rPh>
    <rPh sb="24" eb="26">
      <t>ニュウリョク</t>
    </rPh>
    <rPh sb="26" eb="27">
      <t>ヨウ</t>
    </rPh>
    <rPh sb="29" eb="30">
      <t>スス</t>
    </rPh>
    <phoneticPr fontId="9"/>
  </si>
  <si>
    <t>③認定報告（学校入力用）</t>
    <rPh sb="1" eb="3">
      <t>ニンテイ</t>
    </rPh>
    <rPh sb="3" eb="5">
      <t>ホウコク</t>
    </rPh>
    <rPh sb="6" eb="8">
      <t>ガッコウ</t>
    </rPh>
    <rPh sb="8" eb="10">
      <t>ニュウリョク</t>
    </rPh>
    <rPh sb="10" eb="11">
      <t>ヨウ</t>
    </rPh>
    <phoneticPr fontId="9"/>
  </si>
  <si>
    <r>
      <t>３．認定報告の入力</t>
    </r>
    <r>
      <rPr>
        <sz val="10"/>
        <rFont val="ＭＳ Ｐゴシック"/>
        <family val="3"/>
        <charset val="128"/>
      </rPr>
      <t xml:space="preserve">
     　　色付き（薄い黄色）のセルを順番通りに入力してください。</t>
    </r>
    <rPh sb="2" eb="6">
      <t>ニンテイホウコク</t>
    </rPh>
    <rPh sb="7" eb="9">
      <t>ニュウリョク</t>
    </rPh>
    <rPh sb="17" eb="19">
      <t>イロツ</t>
    </rPh>
    <rPh sb="21" eb="22">
      <t>ウス</t>
    </rPh>
    <rPh sb="23" eb="25">
      <t>キイロ</t>
    </rPh>
    <rPh sb="30" eb="33">
      <t>ジュンバンドオ</t>
    </rPh>
    <rPh sb="35" eb="37">
      <t>ニュウリョク</t>
    </rPh>
    <phoneticPr fontId="9"/>
  </si>
  <si>
    <t>教育推進・学生支援部長</t>
    <rPh sb="0" eb="4">
      <t>キョウイクスイシン</t>
    </rPh>
    <rPh sb="5" eb="7">
      <t>ガクセイ</t>
    </rPh>
    <rPh sb="7" eb="10">
      <t>シエンブ</t>
    </rPh>
    <rPh sb="10" eb="11">
      <t>オサ</t>
    </rPh>
    <phoneticPr fontId="9"/>
  </si>
  <si>
    <t>国立大学法人京都大学</t>
    <rPh sb="0" eb="6">
      <t>コクリツダイガクホウジン</t>
    </rPh>
    <rPh sb="6" eb="10">
      <t>キョウトダイガク</t>
    </rPh>
    <phoneticPr fontId="9"/>
  </si>
  <si>
    <t>075-753-2535</t>
    <phoneticPr fontId="9"/>
  </si>
  <si>
    <t/>
  </si>
  <si>
    <t>国立大学法人京都大学</t>
    <rPh sb="0" eb="2">
      <t>コクリツ</t>
    </rPh>
    <rPh sb="2" eb="6">
      <t>ダイガクホウジン</t>
    </rPh>
    <rPh sb="6" eb="10">
      <t>キョウトダイガク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</si>
</sst>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F800]dddd\,\ mmmm\ dd\,\ yyyy"/>
    <numFmt numFmtId="178" formatCode="yyyy&quot;年&quot;m&quot;月&quot;;@"/>
    <numFmt numFmtId="179" formatCode="yyyyddmm"/>
    <numFmt numFmtId="180" formatCode="000000"/>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20"/>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Ｐゴシック"/>
      <family val="3"/>
      <charset val="128"/>
    </font>
    <font>
      <b/>
      <sz val="11"/>
      <name val="ＭＳ Ｐゴシック"/>
      <family val="3"/>
      <charset val="128"/>
    </font>
    <font>
      <sz val="12"/>
      <name val="ＭＳ Ｐゴシック"/>
      <family val="3"/>
      <charset val="128"/>
    </font>
    <font>
      <sz val="6"/>
      <name val="ＭＳ Ｐゴシック"/>
      <family val="2"/>
      <charset val="128"/>
      <scheme val="minor"/>
    </font>
    <font>
      <sz val="18"/>
      <name val="ＭＳ Ｐゴシック"/>
      <family val="3"/>
      <charset val="128"/>
    </font>
    <font>
      <sz val="15"/>
      <name val="ＭＳ Ｐゴシック"/>
      <family val="3"/>
      <charset val="128"/>
    </font>
    <font>
      <b/>
      <sz val="15"/>
      <name val="ＭＳ Ｐゴシック"/>
      <family val="3"/>
      <charset val="128"/>
    </font>
    <font>
      <sz val="13"/>
      <name val="ＭＳ Ｐゴシック"/>
      <family val="3"/>
      <charset val="128"/>
    </font>
    <font>
      <sz val="35"/>
      <name val="ＭＳ Ｐゴシック"/>
      <family val="3"/>
      <charset val="128"/>
    </font>
    <font>
      <u/>
      <sz val="12"/>
      <color rgb="FFFF0000"/>
      <name val="ＭＳ Ｐゴシック"/>
      <family val="3"/>
      <charset val="128"/>
    </font>
    <font>
      <sz val="11"/>
      <color theme="0"/>
      <name val="ＭＳ Ｐゴシック"/>
      <family val="3"/>
      <charset val="128"/>
    </font>
    <font>
      <sz val="11"/>
      <color theme="1"/>
      <name val="ＭＳ Ｐゴシック"/>
      <family val="3"/>
      <charset val="128"/>
    </font>
    <font>
      <sz val="20"/>
      <name val="ＭＳ Ｐゴシック"/>
      <family val="3"/>
      <charset val="128"/>
    </font>
    <font>
      <sz val="13"/>
      <color theme="0"/>
      <name val="ＭＳ Ｐゴシック"/>
      <family val="3"/>
      <charset val="128"/>
    </font>
    <font>
      <b/>
      <sz val="17"/>
      <name val="ＭＳ Ｐゴシック"/>
      <family val="3"/>
      <charset val="128"/>
    </font>
    <font>
      <b/>
      <sz val="13"/>
      <name val="ＭＳ Ｐゴシック"/>
      <family val="3"/>
      <charset val="128"/>
    </font>
    <font>
      <u/>
      <sz val="12"/>
      <name val="ＭＳ Ｐゴシック"/>
      <family val="3"/>
      <charset val="128"/>
    </font>
    <font>
      <sz val="7"/>
      <name val="ＭＳ Ｐゴシック"/>
      <family val="3"/>
      <charset val="128"/>
    </font>
    <font>
      <sz val="8.5"/>
      <name val="ＭＳ Ｐゴシック"/>
      <family val="3"/>
      <charset val="128"/>
    </font>
    <font>
      <sz val="15"/>
      <color theme="0"/>
      <name val="ＭＳ Ｐゴシック"/>
      <family val="3"/>
      <charset val="128"/>
    </font>
    <font>
      <sz val="12"/>
      <color theme="0"/>
      <name val="ＭＳ Ｐゴシック"/>
      <family val="3"/>
      <charset val="128"/>
    </font>
    <font>
      <b/>
      <sz val="12"/>
      <color rgb="FFFF0000"/>
      <name val="ＭＳ Ｐゴシック"/>
      <family val="3"/>
      <charset val="128"/>
    </font>
    <font>
      <b/>
      <sz val="18"/>
      <name val="ＭＳ Ｐゴシック"/>
      <family val="3"/>
      <charset val="128"/>
    </font>
    <font>
      <b/>
      <sz val="12"/>
      <color rgb="FF0070C0"/>
      <name val="ＭＳ Ｐゴシック"/>
      <family val="3"/>
      <charset val="128"/>
    </font>
    <font>
      <b/>
      <sz val="9"/>
      <color indexed="81"/>
      <name val="MS P ゴシック"/>
      <family val="3"/>
      <charset val="128"/>
    </font>
    <font>
      <sz val="11"/>
      <color rgb="FFFFFF00"/>
      <name val="HGS創英角ﾎﾟｯﾌﾟ体"/>
      <family val="3"/>
      <charset val="128"/>
    </font>
    <font>
      <sz val="25"/>
      <name val="ＭＳ Ｐゴシック"/>
      <family val="3"/>
      <charset val="128"/>
    </font>
    <font>
      <b/>
      <sz val="25"/>
      <name val="ＭＳ Ｐゴシック"/>
      <family val="3"/>
      <charset val="128"/>
    </font>
    <font>
      <b/>
      <sz val="15"/>
      <color theme="0"/>
      <name val="ＭＳ Ｐゴシック"/>
      <family val="3"/>
      <charset val="128"/>
    </font>
    <font>
      <b/>
      <sz val="13"/>
      <color theme="0"/>
      <name val="ＭＳ Ｐゴシック"/>
      <family val="3"/>
      <charset val="128"/>
    </font>
    <font>
      <b/>
      <sz val="10"/>
      <color theme="0"/>
      <name val="ＭＳ Ｐゴシック"/>
      <family val="3"/>
      <charset val="128"/>
    </font>
    <font>
      <b/>
      <sz val="20"/>
      <color theme="0"/>
      <name val="ＭＳ Ｐゴシック"/>
      <family val="3"/>
      <charset val="128"/>
    </font>
    <font>
      <sz val="10"/>
      <color theme="0"/>
      <name val="ＭＳ Ｐゴシック"/>
      <family val="3"/>
      <charset val="128"/>
    </font>
    <font>
      <b/>
      <sz val="17"/>
      <color theme="0"/>
      <name val="ＭＳ Ｐゴシック"/>
      <family val="3"/>
      <charset val="128"/>
    </font>
    <font>
      <b/>
      <sz val="30"/>
      <name val="ＭＳ Ｐゴシック"/>
      <family val="3"/>
      <charset val="128"/>
    </font>
    <font>
      <sz val="17"/>
      <name val="ＭＳ Ｐゴシック"/>
      <family val="3"/>
      <charset val="128"/>
    </font>
    <font>
      <b/>
      <sz val="22"/>
      <name val="ＭＳ Ｐゴシック"/>
      <family val="3"/>
      <charset val="128"/>
    </font>
    <font>
      <b/>
      <sz val="12"/>
      <color theme="9" tint="-0.249977111117893"/>
      <name val="ＭＳ Ｐゴシック"/>
      <family val="3"/>
      <charset val="128"/>
    </font>
    <font>
      <sz val="12"/>
      <color theme="9" tint="-0.249977111117893"/>
      <name val="ＭＳ Ｐゴシック"/>
      <family val="3"/>
      <charset val="128"/>
    </font>
    <font>
      <sz val="10.5"/>
      <name val="ＭＳ Ｐゴシック"/>
      <family val="3"/>
      <charset val="128"/>
    </font>
    <font>
      <b/>
      <sz val="9"/>
      <color theme="1"/>
      <name val="ＭＳ Ｐゴシック"/>
      <family val="3"/>
      <charset val="128"/>
    </font>
    <font>
      <sz val="25"/>
      <name val="HGS創英角ﾎﾟｯﾌﾟ体"/>
      <family val="3"/>
      <charset val="128"/>
    </font>
    <font>
      <b/>
      <sz val="11"/>
      <color rgb="FFFF0000"/>
      <name val="ＭＳ Ｐゴシック"/>
      <family val="3"/>
      <charset val="128"/>
    </font>
    <font>
      <sz val="11"/>
      <name val="HGS創英角ﾎﾟｯﾌﾟ体"/>
      <family val="3"/>
      <charset val="128"/>
    </font>
    <font>
      <u val="double"/>
      <sz val="11"/>
      <name val="ＭＳ Ｐゴシック"/>
      <family val="3"/>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00206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249977111117893"/>
        <bgColor indexed="64"/>
      </patternFill>
    </fill>
    <fill>
      <patternFill patternType="solid">
        <fgColor rgb="FFFFCCCC"/>
        <bgColor indexed="64"/>
      </patternFill>
    </fill>
    <fill>
      <patternFill patternType="solid">
        <fgColor rgb="FFFFC000"/>
        <bgColor indexed="64"/>
      </patternFill>
    </fill>
    <fill>
      <patternFill patternType="solid">
        <fgColor rgb="FF66CCFF"/>
        <bgColor indexed="64"/>
      </patternFill>
    </fill>
    <fill>
      <patternFill patternType="solid">
        <fgColor theme="1"/>
        <bgColor indexed="64"/>
      </patternFill>
    </fill>
    <fill>
      <patternFill patternType="solid">
        <fgColor rgb="FFFF0000"/>
        <bgColor indexed="64"/>
      </patternFill>
    </fill>
    <fill>
      <patternFill patternType="solid">
        <fgColor rgb="FFCCFFCC"/>
        <bgColor indexed="64"/>
      </patternFill>
    </fill>
    <fill>
      <patternFill patternType="solid">
        <fgColor theme="0"/>
        <bgColor indexed="64"/>
      </patternFill>
    </fill>
  </fills>
  <borders count="19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bottom style="hair">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hair">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bottom style="thin">
        <color indexed="64"/>
      </bottom>
      <diagonal/>
    </border>
    <border>
      <left style="hair">
        <color indexed="64"/>
      </left>
      <right/>
      <top/>
      <bottom/>
      <diagonal/>
    </border>
    <border>
      <left/>
      <right style="hair">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hair">
        <color indexed="64"/>
      </right>
      <top style="medium">
        <color indexed="64"/>
      </top>
      <bottom/>
      <diagonal/>
    </border>
    <border>
      <left style="medium">
        <color indexed="64"/>
      </left>
      <right/>
      <top/>
      <bottom/>
      <diagonal/>
    </border>
    <border>
      <left style="hair">
        <color indexed="64"/>
      </left>
      <right/>
      <top style="medium">
        <color indexed="64"/>
      </top>
      <bottom/>
      <diagonal/>
    </border>
    <border>
      <left/>
      <right style="medium">
        <color indexed="64"/>
      </right>
      <top/>
      <bottom style="hair">
        <color indexed="64"/>
      </bottom>
      <diagonal/>
    </border>
    <border>
      <left style="medium">
        <color indexed="64"/>
      </left>
      <right/>
      <top/>
      <bottom style="hair">
        <color indexed="64"/>
      </bottom>
      <diagonal/>
    </border>
    <border>
      <left/>
      <right style="medium">
        <color indexed="64"/>
      </right>
      <top style="hair">
        <color indexed="64"/>
      </top>
      <bottom/>
      <diagonal/>
    </border>
    <border>
      <left style="hair">
        <color auto="1"/>
      </left>
      <right/>
      <top/>
      <bottom style="hair">
        <color indexed="64"/>
      </bottom>
      <diagonal/>
    </border>
    <border>
      <left style="medium">
        <color indexed="64"/>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dotted">
        <color auto="1"/>
      </top>
      <bottom/>
      <diagonal/>
    </border>
    <border>
      <left/>
      <right style="hair">
        <color auto="1"/>
      </right>
      <top/>
      <bottom style="hair">
        <color auto="1"/>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indexed="64"/>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indexed="64"/>
      </right>
      <top style="medium">
        <color indexed="64"/>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hair">
        <color auto="1"/>
      </right>
      <top style="thin">
        <color indexed="64"/>
      </top>
      <bottom style="thin">
        <color auto="1"/>
      </bottom>
      <diagonal/>
    </border>
    <border>
      <left/>
      <right/>
      <top/>
      <bottom style="double">
        <color auto="1"/>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dotted">
        <color indexed="64"/>
      </top>
      <bottom/>
      <diagonal/>
    </border>
    <border>
      <left/>
      <right style="thin">
        <color auto="1"/>
      </right>
      <top style="dotted">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right/>
      <top/>
      <bottom style="dotted">
        <color indexed="64"/>
      </bottom>
      <diagonal/>
    </border>
    <border>
      <left/>
      <right style="dotted">
        <color auto="1"/>
      </right>
      <top/>
      <bottom/>
      <diagonal/>
    </border>
    <border>
      <left style="dotted">
        <color indexed="64"/>
      </left>
      <right/>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top style="thin">
        <color indexed="64"/>
      </top>
      <bottom/>
      <diagonal/>
    </border>
    <border>
      <left/>
      <right style="double">
        <color auto="1"/>
      </right>
      <top style="thin">
        <color auto="1"/>
      </top>
      <bottom/>
      <diagonal/>
    </border>
    <border>
      <left style="double">
        <color auto="1"/>
      </left>
      <right/>
      <top/>
      <bottom style="medium">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hair">
        <color indexed="64"/>
      </right>
      <top/>
      <bottom style="medium">
        <color indexed="64"/>
      </bottom>
      <diagonal/>
    </border>
    <border>
      <left/>
      <right style="double">
        <color indexed="64"/>
      </right>
      <top/>
      <bottom style="thin">
        <color auto="1"/>
      </bottom>
      <diagonal/>
    </border>
    <border>
      <left/>
      <right style="thin">
        <color auto="1"/>
      </right>
      <top style="medium">
        <color indexed="64"/>
      </top>
      <bottom/>
      <diagonal/>
    </border>
    <border>
      <left/>
      <right style="dotted">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auto="1"/>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double">
        <color auto="1"/>
      </bottom>
      <diagonal/>
    </border>
    <border>
      <left/>
      <right style="medium">
        <color indexed="64"/>
      </right>
      <top style="dotted">
        <color indexed="64"/>
      </top>
      <bottom/>
      <diagonal/>
    </border>
    <border>
      <left style="hair">
        <color indexed="64"/>
      </left>
      <right/>
      <top/>
      <bottom style="medium">
        <color indexed="64"/>
      </bottom>
      <diagonal/>
    </border>
    <border>
      <left style="dotted">
        <color auto="1"/>
      </left>
      <right style="dotted">
        <color auto="1"/>
      </right>
      <top style="dotted">
        <color auto="1"/>
      </top>
      <bottom style="dotted">
        <color auto="1"/>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thick">
        <color indexed="64"/>
      </left>
      <right/>
      <top/>
      <bottom style="dotted">
        <color indexed="64"/>
      </bottom>
      <diagonal/>
    </border>
    <border>
      <left/>
      <right style="medium">
        <color indexed="64"/>
      </right>
      <top/>
      <bottom style="dotted">
        <color indexed="64"/>
      </bottom>
      <diagonal/>
    </border>
    <border>
      <left style="thick">
        <color indexed="64"/>
      </left>
      <right/>
      <top style="dotted">
        <color auto="1"/>
      </top>
      <bottom/>
      <diagonal/>
    </border>
    <border>
      <left style="medium">
        <color indexed="64"/>
      </left>
      <right/>
      <top style="double">
        <color indexed="64"/>
      </top>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ck">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style="thin">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Dot">
        <color indexed="64"/>
      </left>
      <right/>
      <top/>
      <bottom/>
      <diagonal/>
    </border>
    <border>
      <left/>
      <right style="dashDot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right style="dashDotDot">
        <color indexed="64"/>
      </right>
      <top style="dashDotDot">
        <color indexed="64"/>
      </top>
      <bottom/>
      <diagonal/>
    </border>
    <border>
      <left/>
      <right/>
      <top style="dashDotDot">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tted">
        <color indexed="64"/>
      </top>
      <bottom/>
      <diagonal/>
    </border>
    <border>
      <left style="thin">
        <color indexed="64"/>
      </left>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bottom style="dotted">
        <color auto="1"/>
      </bottom>
      <diagonal/>
    </border>
    <border>
      <left/>
      <right style="thin">
        <color indexed="64"/>
      </right>
      <top/>
      <bottom style="dotted">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dotted">
        <color auto="1"/>
      </bottom>
      <diagonal/>
    </border>
    <border>
      <left/>
      <right style="dotted">
        <color indexed="64"/>
      </right>
      <top/>
      <bottom style="dotted">
        <color auto="1"/>
      </bottom>
      <diagonal/>
    </border>
    <border>
      <left/>
      <right style="dotted">
        <color indexed="64"/>
      </right>
      <top style="thin">
        <color indexed="64"/>
      </top>
      <bottom/>
      <diagonal/>
    </border>
    <border>
      <left style="dashDotDot">
        <color indexed="64"/>
      </left>
      <right style="thin">
        <color indexed="64"/>
      </right>
      <top style="dashDotDot">
        <color indexed="64"/>
      </top>
      <bottom style="thin">
        <color indexed="64"/>
      </bottom>
      <diagonal/>
    </border>
    <border>
      <left style="thin">
        <color indexed="64"/>
      </left>
      <right style="thin">
        <color indexed="64"/>
      </right>
      <top style="dashDotDot">
        <color indexed="64"/>
      </top>
      <bottom style="thin">
        <color indexed="64"/>
      </bottom>
      <diagonal/>
    </border>
    <border>
      <left style="thin">
        <color indexed="64"/>
      </left>
      <right/>
      <top style="dashDotDot">
        <color indexed="64"/>
      </top>
      <bottom style="thin">
        <color indexed="64"/>
      </bottom>
      <diagonal/>
    </border>
    <border>
      <left style="dotted">
        <color indexed="64"/>
      </left>
      <right style="thin">
        <color indexed="64"/>
      </right>
      <top style="dashDotDot">
        <color indexed="64"/>
      </top>
      <bottom style="thin">
        <color indexed="64"/>
      </bottom>
      <diagonal/>
    </border>
    <border>
      <left style="thin">
        <color indexed="64"/>
      </left>
      <right style="dashDotDot">
        <color indexed="64"/>
      </right>
      <top style="dashDotDot">
        <color indexed="64"/>
      </top>
      <bottom style="thin">
        <color indexed="64"/>
      </bottom>
      <diagonal/>
    </border>
    <border>
      <left style="dashDotDot">
        <color indexed="64"/>
      </left>
      <right style="thin">
        <color indexed="64"/>
      </right>
      <top style="thin">
        <color indexed="64"/>
      </top>
      <bottom style="thin">
        <color indexed="64"/>
      </bottom>
      <diagonal/>
    </border>
    <border>
      <left style="thin">
        <color indexed="64"/>
      </left>
      <right style="dashDotDot">
        <color indexed="64"/>
      </right>
      <top style="thin">
        <color indexed="64"/>
      </top>
      <bottom style="thin">
        <color indexed="64"/>
      </bottom>
      <diagonal/>
    </border>
    <border>
      <left style="dashDotDot">
        <color indexed="64"/>
      </left>
      <right style="thin">
        <color indexed="64"/>
      </right>
      <top style="thin">
        <color indexed="64"/>
      </top>
      <bottom style="dashDotDot">
        <color indexed="64"/>
      </bottom>
      <diagonal/>
    </border>
    <border>
      <left style="thin">
        <color indexed="64"/>
      </left>
      <right style="thin">
        <color indexed="64"/>
      </right>
      <top style="thin">
        <color indexed="64"/>
      </top>
      <bottom style="dashDotDot">
        <color indexed="64"/>
      </bottom>
      <diagonal/>
    </border>
    <border>
      <left style="thin">
        <color indexed="64"/>
      </left>
      <right/>
      <top style="thin">
        <color indexed="64"/>
      </top>
      <bottom style="dashDotDot">
        <color indexed="64"/>
      </bottom>
      <diagonal/>
    </border>
    <border>
      <left style="dotted">
        <color indexed="64"/>
      </left>
      <right style="thin">
        <color indexed="64"/>
      </right>
      <top style="thin">
        <color indexed="64"/>
      </top>
      <bottom style="dashDotDot">
        <color indexed="64"/>
      </bottom>
      <diagonal/>
    </border>
    <border>
      <left style="thin">
        <color indexed="64"/>
      </left>
      <right style="dashDotDot">
        <color indexed="64"/>
      </right>
      <top style="thin">
        <color indexed="64"/>
      </top>
      <bottom style="dashDotDot">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auto="1"/>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auto="1"/>
      </top>
      <bottom/>
      <diagonal/>
    </border>
    <border>
      <left style="thin">
        <color indexed="64"/>
      </left>
      <right style="thin">
        <color indexed="64"/>
      </right>
      <top/>
      <bottom/>
      <diagonal/>
    </border>
  </borders>
  <cellStyleXfs count="55">
    <xf numFmtId="0" fontId="0"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8"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31" fillId="4" borderId="0" applyNumberFormat="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1316">
    <xf numFmtId="0" fontId="0" fillId="0" borderId="0" xfId="0">
      <alignment vertical="center"/>
    </xf>
    <xf numFmtId="0" fontId="8" fillId="0" borderId="0" xfId="42" applyFont="1">
      <alignment vertical="center"/>
    </xf>
    <xf numFmtId="0" fontId="8" fillId="0" borderId="0" xfId="42" applyFont="1" applyFill="1" applyBorder="1">
      <alignment vertical="center"/>
    </xf>
    <xf numFmtId="0" fontId="8" fillId="0" borderId="0" xfId="42" applyFont="1" applyFill="1">
      <alignment vertical="center"/>
    </xf>
    <xf numFmtId="49" fontId="14" fillId="0" borderId="0" xfId="42" applyNumberFormat="1" applyFont="1" applyFill="1" applyBorder="1" applyAlignment="1">
      <alignment vertical="center"/>
    </xf>
    <xf numFmtId="0" fontId="8" fillId="0" borderId="18" xfId="42" applyFont="1" applyFill="1" applyBorder="1">
      <alignment vertical="center"/>
    </xf>
    <xf numFmtId="49" fontId="12" fillId="0" borderId="0" xfId="42" applyNumberFormat="1" applyFont="1" applyFill="1" applyBorder="1" applyAlignment="1">
      <alignment vertical="center"/>
    </xf>
    <xf numFmtId="49" fontId="12" fillId="0" borderId="0" xfId="42" applyNumberFormat="1" applyFont="1" applyFill="1" applyAlignment="1">
      <alignment vertical="center"/>
    </xf>
    <xf numFmtId="49" fontId="12" fillId="0" borderId="0" xfId="42" applyNumberFormat="1" applyFont="1" applyFill="1" applyAlignment="1">
      <alignment horizontal="right" vertical="center"/>
    </xf>
    <xf numFmtId="49" fontId="12" fillId="0" borderId="0" xfId="42" applyNumberFormat="1" applyFont="1" applyFill="1" applyBorder="1">
      <alignment vertical="center"/>
    </xf>
    <xf numFmtId="49" fontId="14" fillId="24" borderId="0" xfId="42" applyNumberFormat="1" applyFont="1" applyFill="1" applyBorder="1" applyAlignment="1">
      <alignment vertical="center"/>
    </xf>
    <xf numFmtId="49" fontId="10" fillId="0" borderId="0" xfId="42" applyNumberFormat="1" applyFont="1" applyFill="1" applyBorder="1" applyAlignment="1">
      <alignment horizontal="center" vertical="center"/>
    </xf>
    <xf numFmtId="0" fontId="8" fillId="0" borderId="0" xfId="42" applyFont="1" applyBorder="1">
      <alignment vertical="center"/>
    </xf>
    <xf numFmtId="49" fontId="10" fillId="0" borderId="0" xfId="51" applyNumberFormat="1" applyFont="1" applyFill="1" applyBorder="1" applyAlignment="1"/>
    <xf numFmtId="0" fontId="34" fillId="0" borderId="0" xfId="51" applyFont="1" applyFill="1" applyBorder="1" applyAlignment="1">
      <alignment vertical="center"/>
    </xf>
    <xf numFmtId="0" fontId="0" fillId="0" borderId="0" xfId="42" applyFont="1" applyAlignment="1">
      <alignment vertical="center"/>
    </xf>
    <xf numFmtId="0" fontId="8" fillId="0" borderId="0" xfId="42" applyFont="1" applyAlignment="1">
      <alignment vertical="center"/>
    </xf>
    <xf numFmtId="0" fontId="8" fillId="0" borderId="0" xfId="42" applyFont="1" applyFill="1" applyAlignment="1">
      <alignment horizontal="right" vertical="center"/>
    </xf>
    <xf numFmtId="0" fontId="8" fillId="0" borderId="0" xfId="42" applyFont="1" applyBorder="1" applyAlignment="1">
      <alignment horizontal="right" vertical="center"/>
    </xf>
    <xf numFmtId="0" fontId="8" fillId="0" borderId="0" xfId="42" applyFont="1" applyFill="1" applyAlignment="1">
      <alignment vertical="center"/>
    </xf>
    <xf numFmtId="0" fontId="8" fillId="0" borderId="0" xfId="42" applyFont="1" applyFill="1" applyBorder="1" applyAlignment="1">
      <alignment horizontal="right" vertical="center"/>
    </xf>
    <xf numFmtId="0" fontId="8" fillId="0" borderId="0" xfId="42" applyFont="1" applyFill="1" applyBorder="1" applyAlignment="1">
      <alignment vertical="center"/>
    </xf>
    <xf numFmtId="176" fontId="34" fillId="0" borderId="0" xfId="42" applyNumberFormat="1" applyFont="1" applyFill="1" applyBorder="1" applyAlignment="1">
      <alignment horizontal="center" vertical="center" shrinkToFit="1"/>
    </xf>
    <xf numFmtId="177" fontId="34" fillId="0" borderId="0" xfId="42" applyNumberFormat="1" applyFont="1" applyFill="1" applyBorder="1" applyAlignment="1">
      <alignment horizontal="center" vertical="center" shrinkToFit="1"/>
    </xf>
    <xf numFmtId="0" fontId="12" fillId="0" borderId="0" xfId="42" applyFont="1" applyFill="1" applyBorder="1" applyAlignment="1">
      <alignment horizontal="center" vertical="center"/>
    </xf>
    <xf numFmtId="0" fontId="36" fillId="0" borderId="0" xfId="42" applyFont="1" applyFill="1" applyBorder="1" applyAlignment="1">
      <alignment vertical="center" shrinkToFit="1"/>
    </xf>
    <xf numFmtId="0" fontId="43" fillId="0" borderId="0" xfId="51" applyFont="1" applyFill="1" applyBorder="1">
      <alignment vertical="center"/>
    </xf>
    <xf numFmtId="0" fontId="42" fillId="0" borderId="0" xfId="42" applyFont="1" applyFill="1">
      <alignment vertical="center"/>
    </xf>
    <xf numFmtId="0" fontId="8" fillId="0" borderId="75" xfId="42" applyFont="1" applyBorder="1" applyAlignment="1">
      <alignment horizontal="right" vertical="center"/>
    </xf>
    <xf numFmtId="0" fontId="38" fillId="0" borderId="0" xfId="51" quotePrefix="1" applyFont="1" applyFill="1" applyAlignment="1">
      <alignment vertical="center"/>
    </xf>
    <xf numFmtId="0" fontId="38" fillId="0" borderId="0" xfId="51" quotePrefix="1" applyFont="1" applyFill="1" applyBorder="1" applyAlignment="1">
      <alignment vertical="center"/>
    </xf>
    <xf numFmtId="0" fontId="39" fillId="0" borderId="0" xfId="42" applyFont="1" applyBorder="1" applyAlignment="1">
      <alignment vertical="center" wrapText="1"/>
    </xf>
    <xf numFmtId="0" fontId="39" fillId="0" borderId="0" xfId="42" applyFont="1" applyBorder="1" applyAlignment="1">
      <alignment vertical="center"/>
    </xf>
    <xf numFmtId="0" fontId="37" fillId="0" borderId="0" xfId="42" applyFont="1" applyFill="1" applyBorder="1" applyAlignment="1">
      <alignment vertical="center"/>
    </xf>
    <xf numFmtId="0" fontId="8" fillId="0" borderId="0" xfId="42" applyFont="1" applyFill="1" applyBorder="1" applyAlignment="1">
      <alignment vertical="top"/>
    </xf>
    <xf numFmtId="0" fontId="8" fillId="0" borderId="0" xfId="42" applyFont="1" applyFill="1" applyBorder="1" applyAlignment="1">
      <alignment vertical="center" wrapText="1"/>
    </xf>
    <xf numFmtId="0" fontId="8" fillId="0" borderId="0" xfId="42" applyNumberFormat="1" applyFont="1" applyFill="1" applyBorder="1" applyAlignment="1">
      <alignment vertical="center" shrinkToFit="1"/>
    </xf>
    <xf numFmtId="0" fontId="8" fillId="0" borderId="0" xfId="42" applyNumberFormat="1" applyFont="1" applyFill="1" applyBorder="1" applyAlignment="1">
      <alignment vertical="center"/>
    </xf>
    <xf numFmtId="0" fontId="42" fillId="0" borderId="0" xfId="42" applyFont="1" applyFill="1" applyBorder="1" applyAlignment="1">
      <alignment vertical="center"/>
    </xf>
    <xf numFmtId="14" fontId="38" fillId="0" borderId="0" xfId="42" applyNumberFormat="1" applyFont="1" applyFill="1" applyBorder="1" applyAlignment="1">
      <alignment vertical="center"/>
    </xf>
    <xf numFmtId="0" fontId="38" fillId="0" borderId="0" xfId="42" applyFont="1" applyFill="1" applyBorder="1" applyAlignment="1">
      <alignment vertical="center"/>
    </xf>
    <xf numFmtId="0" fontId="8" fillId="0" borderId="76" xfId="42" applyFont="1" applyBorder="1" applyAlignment="1">
      <alignment horizontal="right" vertical="center"/>
    </xf>
    <xf numFmtId="0" fontId="8" fillId="0" borderId="0" xfId="42" applyFont="1" applyFill="1" applyBorder="1" applyAlignment="1">
      <alignment vertical="center" textRotation="255"/>
    </xf>
    <xf numFmtId="0" fontId="8" fillId="0" borderId="79" xfId="42" applyFont="1" applyFill="1" applyBorder="1">
      <alignment vertical="center"/>
    </xf>
    <xf numFmtId="49" fontId="38" fillId="0" borderId="0" xfId="51" applyNumberFormat="1" applyFont="1" applyFill="1" applyBorder="1" applyAlignment="1">
      <alignment vertical="top"/>
    </xf>
    <xf numFmtId="0" fontId="33" fillId="0" borderId="0" xfId="42" applyFont="1" applyFill="1" applyBorder="1" applyAlignment="1">
      <alignment wrapText="1"/>
    </xf>
    <xf numFmtId="0" fontId="43" fillId="0" borderId="0" xfId="51" applyFont="1" applyFill="1">
      <alignment vertical="center"/>
    </xf>
    <xf numFmtId="0" fontId="37" fillId="0" borderId="0" xfId="42" applyFont="1" applyFill="1" applyBorder="1" applyAlignment="1">
      <alignment horizontal="center" vertical="center"/>
    </xf>
    <xf numFmtId="0" fontId="8" fillId="0" borderId="79" xfId="42" applyFont="1" applyFill="1" applyBorder="1" applyAlignment="1">
      <alignment vertical="center" textRotation="255" shrinkToFit="1"/>
    </xf>
    <xf numFmtId="0" fontId="8" fillId="0" borderId="0" xfId="42" applyFont="1" applyFill="1" applyBorder="1" applyAlignment="1">
      <alignment wrapText="1"/>
    </xf>
    <xf numFmtId="0" fontId="8" fillId="0" borderId="0" xfId="51" applyFont="1" applyFill="1" applyBorder="1">
      <alignment vertical="center"/>
    </xf>
    <xf numFmtId="0" fontId="8" fillId="0" borderId="0" xfId="51" applyFont="1" applyFill="1" applyAlignment="1">
      <alignment vertical="center"/>
    </xf>
    <xf numFmtId="0" fontId="8" fillId="0" borderId="0" xfId="51" applyFont="1" applyFill="1">
      <alignment vertical="center"/>
    </xf>
    <xf numFmtId="0" fontId="8" fillId="0" borderId="0" xfId="51" applyFont="1" applyFill="1" applyBorder="1" applyAlignment="1">
      <alignment vertical="center"/>
    </xf>
    <xf numFmtId="0" fontId="8" fillId="0" borderId="10" xfId="51" applyFont="1" applyFill="1" applyBorder="1">
      <alignment vertical="center"/>
    </xf>
    <xf numFmtId="0" fontId="8" fillId="0" borderId="17" xfId="51" applyFont="1" applyFill="1" applyBorder="1">
      <alignment vertical="center"/>
    </xf>
    <xf numFmtId="0" fontId="8" fillId="0" borderId="18" xfId="51" applyFont="1" applyFill="1" applyBorder="1">
      <alignment vertical="center"/>
    </xf>
    <xf numFmtId="0" fontId="42" fillId="0" borderId="0" xfId="42" applyFont="1" applyAlignment="1">
      <alignment vertical="center"/>
    </xf>
    <xf numFmtId="0" fontId="8" fillId="0" borderId="13" xfId="42" applyFont="1" applyBorder="1" applyAlignment="1">
      <alignment vertical="center"/>
    </xf>
    <xf numFmtId="0" fontId="34" fillId="0" borderId="109" xfId="42" applyFont="1" applyFill="1" applyBorder="1" applyAlignment="1">
      <alignment horizontal="centerContinuous" vertical="center"/>
    </xf>
    <xf numFmtId="0" fontId="34" fillId="0" borderId="57" xfId="42" applyFont="1" applyFill="1" applyBorder="1" applyAlignment="1">
      <alignment horizontal="centerContinuous" vertical="center"/>
    </xf>
    <xf numFmtId="0" fontId="34" fillId="0" borderId="0" xfId="42" applyFont="1" applyFill="1" applyBorder="1" applyAlignment="1">
      <alignment vertical="center"/>
    </xf>
    <xf numFmtId="0" fontId="34" fillId="0" borderId="74" xfId="42" applyFont="1" applyFill="1" applyBorder="1" applyAlignment="1">
      <alignment horizontal="centerContinuous" vertical="center"/>
    </xf>
    <xf numFmtId="0" fontId="34" fillId="0" borderId="0" xfId="42" applyFont="1" applyFill="1" applyBorder="1" applyAlignment="1">
      <alignment horizontal="centerContinuous" vertical="center"/>
    </xf>
    <xf numFmtId="0" fontId="34" fillId="0" borderId="41" xfId="42" applyFont="1" applyFill="1" applyBorder="1" applyAlignment="1">
      <alignment horizontal="centerContinuous" vertical="center"/>
    </xf>
    <xf numFmtId="0" fontId="34" fillId="0" borderId="69" xfId="42" applyFont="1" applyFill="1" applyBorder="1" applyAlignment="1">
      <alignment horizontal="centerContinuous" vertical="center"/>
    </xf>
    <xf numFmtId="0" fontId="34" fillId="0" borderId="68" xfId="42" applyFont="1" applyFill="1" applyBorder="1" applyAlignment="1">
      <alignment horizontal="centerContinuous" vertical="center"/>
    </xf>
    <xf numFmtId="0" fontId="8" fillId="0" borderId="0" xfId="51" applyFont="1" applyFill="1" applyAlignment="1">
      <alignment horizontal="right" vertical="center"/>
    </xf>
    <xf numFmtId="0" fontId="8" fillId="0" borderId="0" xfId="42" applyFont="1" applyFill="1" applyBorder="1" applyAlignment="1"/>
    <xf numFmtId="0" fontId="8" fillId="0" borderId="24" xfId="42" applyFont="1" applyBorder="1" applyAlignment="1">
      <alignment vertical="center"/>
    </xf>
    <xf numFmtId="0" fontId="8" fillId="0" borderId="13" xfId="42" applyFont="1" applyBorder="1" applyAlignment="1">
      <alignment vertical="center" wrapText="1"/>
    </xf>
    <xf numFmtId="0" fontId="8" fillId="0" borderId="0" xfId="42" applyFont="1" applyFill="1" applyAlignment="1">
      <alignment horizontal="centerContinuous" vertical="center"/>
    </xf>
    <xf numFmtId="0" fontId="11" fillId="0" borderId="0" xfId="42" applyFont="1" applyFill="1" applyAlignment="1">
      <alignment horizontal="centerContinuous" vertical="center"/>
    </xf>
    <xf numFmtId="0" fontId="8" fillId="0" borderId="0" xfId="42" applyFont="1" applyAlignment="1">
      <alignment horizontal="centerContinuous" vertical="center"/>
    </xf>
    <xf numFmtId="0" fontId="34" fillId="0" borderId="0" xfId="42" applyFont="1" applyFill="1" applyAlignment="1">
      <alignment horizontal="left" vertical="center"/>
    </xf>
    <xf numFmtId="0" fontId="8" fillId="0" borderId="0" xfId="42" applyFont="1" applyFill="1" applyBorder="1" applyAlignment="1">
      <alignment horizontal="center" vertical="center" textRotation="255" shrinkToFit="1"/>
    </xf>
    <xf numFmtId="0" fontId="8" fillId="0" borderId="41" xfId="42" applyFont="1" applyBorder="1">
      <alignment vertical="center"/>
    </xf>
    <xf numFmtId="0" fontId="8" fillId="0" borderId="76" xfId="42" applyFont="1" applyBorder="1">
      <alignment vertical="center"/>
    </xf>
    <xf numFmtId="49" fontId="39" fillId="0" borderId="0" xfId="42" applyNumberFormat="1" applyFont="1" applyFill="1" applyBorder="1" applyAlignment="1">
      <alignment horizontal="center" vertical="center" wrapText="1"/>
    </xf>
    <xf numFmtId="176" fontId="37" fillId="0" borderId="0" xfId="42" applyNumberFormat="1" applyFont="1" applyFill="1" applyBorder="1" applyAlignment="1">
      <alignment horizontal="center" vertical="center" shrinkToFit="1"/>
    </xf>
    <xf numFmtId="0" fontId="37" fillId="0" borderId="0" xfId="42" applyFont="1" applyFill="1" applyAlignment="1">
      <alignment vertical="top"/>
    </xf>
    <xf numFmtId="0" fontId="14" fillId="0" borderId="0" xfId="42" applyFont="1" applyFill="1" applyAlignment="1">
      <alignment vertical="top"/>
    </xf>
    <xf numFmtId="0" fontId="8" fillId="0" borderId="0" xfId="42" applyFont="1" applyAlignment="1">
      <alignment horizontal="right" vertical="center"/>
    </xf>
    <xf numFmtId="0" fontId="12" fillId="0" borderId="0" xfId="42" applyFont="1" applyFill="1" applyBorder="1" applyAlignment="1">
      <alignment vertical="center" wrapText="1"/>
    </xf>
    <xf numFmtId="49" fontId="10" fillId="0" borderId="0" xfId="42" applyNumberFormat="1" applyFont="1" applyFill="1" applyBorder="1" applyAlignment="1">
      <alignment vertical="center"/>
    </xf>
    <xf numFmtId="49" fontId="34" fillId="0" borderId="0" xfId="42" applyNumberFormat="1" applyFont="1" applyFill="1" applyBorder="1" applyAlignment="1">
      <alignment vertical="center" wrapText="1"/>
    </xf>
    <xf numFmtId="49" fontId="34" fillId="0" borderId="0" xfId="42" applyNumberFormat="1" applyFont="1" applyFill="1" applyBorder="1" applyAlignment="1">
      <alignment vertical="center"/>
    </xf>
    <xf numFmtId="49" fontId="34" fillId="0" borderId="76" xfId="42" applyNumberFormat="1" applyFont="1" applyFill="1" applyBorder="1" applyAlignment="1">
      <alignment vertical="center" wrapText="1"/>
    </xf>
    <xf numFmtId="49" fontId="34" fillId="0" borderId="0" xfId="42" applyNumberFormat="1" applyFont="1" applyFill="1" applyBorder="1" applyAlignment="1"/>
    <xf numFmtId="49" fontId="13" fillId="0" borderId="0" xfId="42" applyNumberFormat="1" applyFont="1" applyFill="1" applyBorder="1" applyAlignment="1">
      <alignment vertical="center"/>
    </xf>
    <xf numFmtId="0" fontId="42" fillId="0" borderId="0" xfId="51" applyFont="1" applyFill="1" applyBorder="1" applyAlignment="1">
      <alignment vertical="center"/>
    </xf>
    <xf numFmtId="0" fontId="12" fillId="0" borderId="0" xfId="51" applyFont="1" applyFill="1" applyBorder="1" applyAlignment="1">
      <alignment vertical="top" wrapText="1"/>
    </xf>
    <xf numFmtId="0" fontId="10" fillId="0" borderId="0" xfId="51" applyFont="1" applyFill="1" applyBorder="1" applyAlignment="1">
      <alignment vertical="top" wrapText="1"/>
    </xf>
    <xf numFmtId="0" fontId="49" fillId="0" borderId="0" xfId="51" applyFont="1" applyFill="1" applyBorder="1" applyAlignment="1">
      <alignment vertical="top"/>
    </xf>
    <xf numFmtId="49" fontId="40" fillId="0" borderId="76" xfId="42" applyNumberFormat="1" applyFont="1" applyFill="1" applyBorder="1" applyAlignment="1">
      <alignment vertical="top" wrapText="1"/>
    </xf>
    <xf numFmtId="0" fontId="8" fillId="0" borderId="0" xfId="42" applyFont="1" applyBorder="1" applyAlignment="1">
      <alignment vertical="top" wrapText="1"/>
    </xf>
    <xf numFmtId="0" fontId="13" fillId="0" borderId="0" xfId="51" applyFont="1" applyFill="1" applyBorder="1" applyAlignment="1">
      <alignment vertical="top"/>
    </xf>
    <xf numFmtId="0" fontId="8" fillId="0" borderId="59" xfId="42" applyFont="1" applyBorder="1">
      <alignment vertical="center"/>
    </xf>
    <xf numFmtId="0" fontId="34" fillId="0" borderId="0" xfId="42" applyFont="1" applyFill="1" applyBorder="1" applyAlignment="1">
      <alignment vertical="center" wrapText="1"/>
    </xf>
    <xf numFmtId="0" fontId="10" fillId="0" borderId="0" xfId="51" applyNumberFormat="1" applyFont="1" applyFill="1" applyBorder="1" applyAlignment="1">
      <alignment horizontal="center" vertical="center"/>
    </xf>
    <xf numFmtId="0" fontId="10" fillId="0" borderId="0" xfId="51" applyFont="1" applyFill="1" applyBorder="1" applyAlignment="1">
      <alignment horizontal="center" vertical="center" shrinkToFit="1"/>
    </xf>
    <xf numFmtId="0" fontId="33" fillId="0" borderId="0" xfId="42" applyFont="1" applyFill="1" applyBorder="1" applyAlignment="1">
      <alignment vertical="center" wrapText="1"/>
    </xf>
    <xf numFmtId="0" fontId="8" fillId="0" borderId="120" xfId="42" applyFont="1" applyFill="1" applyBorder="1">
      <alignment vertical="center"/>
    </xf>
    <xf numFmtId="0" fontId="8" fillId="0" borderId="27" xfId="42" applyFont="1" applyFill="1" applyBorder="1">
      <alignment vertical="center"/>
    </xf>
    <xf numFmtId="0" fontId="8" fillId="0" borderId="18" xfId="42" applyFont="1" applyFill="1" applyBorder="1" applyAlignment="1">
      <alignment vertical="center"/>
    </xf>
    <xf numFmtId="0" fontId="8" fillId="0" borderId="77" xfId="42" applyFont="1" applyFill="1" applyBorder="1">
      <alignment vertical="center"/>
    </xf>
    <xf numFmtId="0" fontId="42" fillId="0" borderId="0" xfId="42" applyFont="1" applyFill="1" applyAlignment="1">
      <alignment horizontal="right" vertical="center"/>
    </xf>
    <xf numFmtId="0" fontId="42" fillId="0" borderId="0" xfId="51" applyFont="1" applyFill="1" applyAlignment="1">
      <alignment horizontal="right" vertical="center"/>
    </xf>
    <xf numFmtId="0" fontId="42" fillId="0" borderId="0" xfId="42" applyFont="1" applyFill="1" applyBorder="1">
      <alignment vertical="center"/>
    </xf>
    <xf numFmtId="0" fontId="51" fillId="0" borderId="0" xfId="42" applyFont="1" applyFill="1" applyBorder="1" applyAlignment="1">
      <alignment vertical="center"/>
    </xf>
    <xf numFmtId="0" fontId="42" fillId="0" borderId="0" xfId="42" applyFont="1" applyFill="1" applyAlignment="1">
      <alignment horizontal="center" vertical="center"/>
    </xf>
    <xf numFmtId="0" fontId="8" fillId="0" borderId="0" xfId="42" applyFont="1" applyFill="1" applyBorder="1" applyAlignment="1">
      <alignment horizontal="center" vertical="center"/>
    </xf>
    <xf numFmtId="0" fontId="8" fillId="0" borderId="0" xfId="42" applyFont="1" applyFill="1" applyBorder="1" applyAlignment="1">
      <alignment horizontal="left" vertical="center" wrapText="1"/>
    </xf>
    <xf numFmtId="0" fontId="32" fillId="0" borderId="0" xfId="42" applyFont="1" applyFill="1" applyBorder="1" applyAlignment="1">
      <alignment horizontal="center" vertical="center"/>
    </xf>
    <xf numFmtId="0" fontId="42" fillId="0" borderId="0" xfId="42" applyFont="1" applyFill="1" applyBorder="1" applyAlignment="1">
      <alignment horizontal="center" vertical="center"/>
    </xf>
    <xf numFmtId="0" fontId="34" fillId="0" borderId="0" xfId="42" applyFont="1" applyFill="1" applyBorder="1" applyAlignment="1">
      <alignment horizontal="center" vertical="center" wrapText="1"/>
    </xf>
    <xf numFmtId="49" fontId="34" fillId="0" borderId="0" xfId="42" applyNumberFormat="1" applyFont="1" applyFill="1" applyBorder="1" applyAlignment="1">
      <alignment horizontal="center" vertical="center"/>
    </xf>
    <xf numFmtId="0" fontId="33" fillId="0" borderId="0" xfId="42" applyFont="1" applyFill="1" applyBorder="1" applyAlignment="1">
      <alignment horizontal="center" wrapText="1"/>
    </xf>
    <xf numFmtId="0" fontId="10" fillId="0" borderId="0" xfId="42" applyFont="1" applyFill="1" applyBorder="1" applyAlignment="1">
      <alignment vertical="center"/>
    </xf>
    <xf numFmtId="0" fontId="42" fillId="0" borderId="0" xfId="42" applyFont="1" applyBorder="1" applyAlignment="1">
      <alignment vertical="center"/>
    </xf>
    <xf numFmtId="0" fontId="38" fillId="0" borderId="0" xfId="42" applyFont="1" applyBorder="1" applyAlignment="1">
      <alignment horizontal="center" vertical="center"/>
    </xf>
    <xf numFmtId="0" fontId="8" fillId="0" borderId="0" xfId="42" applyFont="1" applyBorder="1" applyAlignment="1">
      <alignment vertical="center"/>
    </xf>
    <xf numFmtId="49" fontId="11" fillId="0" borderId="0" xfId="42" applyNumberFormat="1" applyFont="1" applyFill="1" applyBorder="1" applyAlignment="1">
      <alignment vertical="center"/>
    </xf>
    <xf numFmtId="49" fontId="11" fillId="0" borderId="17" xfId="42" applyNumberFormat="1" applyFont="1" applyFill="1" applyBorder="1" applyAlignment="1">
      <alignment vertical="center"/>
    </xf>
    <xf numFmtId="49" fontId="11" fillId="0" borderId="41" xfId="42" applyNumberFormat="1" applyFont="1" applyFill="1" applyBorder="1" applyAlignment="1">
      <alignment horizontal="center" vertical="center"/>
    </xf>
    <xf numFmtId="49" fontId="11" fillId="0" borderId="68" xfId="42" applyNumberFormat="1" applyFont="1" applyFill="1" applyBorder="1" applyAlignment="1">
      <alignment vertical="center"/>
    </xf>
    <xf numFmtId="49" fontId="44" fillId="0" borderId="41" xfId="42" applyNumberFormat="1" applyFont="1" applyFill="1" applyBorder="1" applyAlignment="1">
      <alignment horizontal="center" vertical="center"/>
    </xf>
    <xf numFmtId="49" fontId="44" fillId="0" borderId="41" xfId="42" applyNumberFormat="1" applyFont="1" applyFill="1" applyBorder="1" applyAlignment="1">
      <alignment vertical="center"/>
    </xf>
    <xf numFmtId="49" fontId="44" fillId="0" borderId="17" xfId="42" applyNumberFormat="1" applyFont="1" applyFill="1" applyBorder="1" applyAlignment="1">
      <alignment vertical="center"/>
    </xf>
    <xf numFmtId="49" fontId="36" fillId="0" borderId="0" xfId="42" applyNumberFormat="1" applyFont="1" applyFill="1" applyBorder="1" applyAlignment="1">
      <alignment horizontal="center" vertical="center"/>
    </xf>
    <xf numFmtId="0" fontId="8" fillId="0" borderId="0" xfId="42" applyFont="1" applyFill="1" applyBorder="1" applyAlignment="1">
      <alignment horizontal="center" vertical="center" textRotation="255"/>
    </xf>
    <xf numFmtId="0" fontId="44" fillId="0" borderId="0" xfId="42" applyFont="1" applyFill="1" applyBorder="1" applyAlignment="1">
      <alignment horizontal="center" vertical="center" wrapText="1"/>
    </xf>
    <xf numFmtId="0" fontId="37" fillId="0" borderId="0" xfId="42" applyFont="1" applyFill="1" applyBorder="1" applyAlignment="1">
      <alignment horizontal="center" vertical="center" wrapText="1"/>
    </xf>
    <xf numFmtId="178" fontId="11" fillId="0" borderId="0" xfId="42" applyNumberFormat="1" applyFont="1" applyFill="1" applyBorder="1" applyAlignment="1">
      <alignment horizontal="center" vertical="center" wrapText="1"/>
    </xf>
    <xf numFmtId="0" fontId="32" fillId="0" borderId="0" xfId="42" applyFont="1" applyFill="1" applyBorder="1" applyAlignment="1">
      <alignment wrapText="1"/>
    </xf>
    <xf numFmtId="0" fontId="34" fillId="0" borderId="0" xfId="42" applyFont="1" applyFill="1" applyBorder="1" applyAlignment="1">
      <alignment horizontal="center" vertical="center" textRotation="255" shrinkToFit="1"/>
    </xf>
    <xf numFmtId="0" fontId="34" fillId="0" borderId="0" xfId="42" applyFont="1" applyFill="1">
      <alignment vertical="center"/>
    </xf>
    <xf numFmtId="0" fontId="32" fillId="0" borderId="0" xfId="42" applyFont="1" applyFill="1" applyBorder="1" applyAlignment="1">
      <alignment horizontal="center" wrapText="1"/>
    </xf>
    <xf numFmtId="0" fontId="32" fillId="0" borderId="0" xfId="42" applyFont="1" applyFill="1" applyBorder="1" applyAlignment="1">
      <alignment horizontal="left" wrapText="1"/>
    </xf>
    <xf numFmtId="0" fontId="34" fillId="0" borderId="0" xfId="42" applyFont="1" applyFill="1" applyBorder="1" applyAlignment="1">
      <alignment horizontal="center" vertical="center"/>
    </xf>
    <xf numFmtId="0" fontId="34" fillId="0" borderId="0" xfId="42" applyFont="1" applyFill="1" applyBorder="1" applyAlignment="1">
      <alignment horizontal="right" vertical="center"/>
    </xf>
    <xf numFmtId="0" fontId="34" fillId="0" borderId="0" xfId="42" applyFont="1" applyFill="1" applyBorder="1">
      <alignment vertical="center"/>
    </xf>
    <xf numFmtId="0" fontId="34" fillId="0" borderId="0" xfId="51" applyFont="1" applyFill="1" applyBorder="1">
      <alignment vertical="center"/>
    </xf>
    <xf numFmtId="0" fontId="34" fillId="0" borderId="0" xfId="51" applyFont="1" applyFill="1">
      <alignment vertical="center"/>
    </xf>
    <xf numFmtId="0" fontId="34" fillId="0" borderId="79" xfId="42" applyFont="1" applyFill="1" applyBorder="1" applyAlignment="1">
      <alignment vertical="center" textRotation="255" shrinkToFit="1"/>
    </xf>
    <xf numFmtId="0" fontId="34" fillId="0" borderId="18" xfId="42" applyFont="1" applyFill="1" applyBorder="1">
      <alignment vertical="center"/>
    </xf>
    <xf numFmtId="0" fontId="34" fillId="0" borderId="120" xfId="42" applyFont="1" applyFill="1" applyBorder="1">
      <alignment vertical="center"/>
    </xf>
    <xf numFmtId="0" fontId="34" fillId="0" borderId="79" xfId="42" applyFont="1" applyFill="1" applyBorder="1">
      <alignment vertical="center"/>
    </xf>
    <xf numFmtId="0" fontId="34" fillId="0" borderId="27" xfId="42" applyFont="1" applyFill="1" applyBorder="1">
      <alignment vertical="center"/>
    </xf>
    <xf numFmtId="0" fontId="34" fillId="0" borderId="18" xfId="42" applyFont="1" applyFill="1" applyBorder="1" applyAlignment="1">
      <alignment vertical="center"/>
    </xf>
    <xf numFmtId="0" fontId="34" fillId="0" borderId="77" xfId="42" applyFont="1" applyFill="1" applyBorder="1">
      <alignment vertical="center"/>
    </xf>
    <xf numFmtId="0" fontId="34" fillId="0" borderId="0" xfId="42" applyFont="1" applyFill="1" applyBorder="1" applyAlignment="1">
      <alignment vertical="center" textRotation="255"/>
    </xf>
    <xf numFmtId="0" fontId="34" fillId="0" borderId="0" xfId="51" applyFont="1" applyFill="1" applyAlignment="1">
      <alignment vertical="center"/>
    </xf>
    <xf numFmtId="0" fontId="34" fillId="0" borderId="0" xfId="42" applyFont="1" applyFill="1" applyBorder="1" applyAlignment="1">
      <alignment wrapText="1"/>
    </xf>
    <xf numFmtId="0" fontId="34" fillId="0" borderId="0" xfId="42" applyFont="1">
      <alignment vertical="center"/>
    </xf>
    <xf numFmtId="0" fontId="34" fillId="0" borderId="0" xfId="42" applyFont="1" applyBorder="1">
      <alignment vertical="center"/>
    </xf>
    <xf numFmtId="0" fontId="34" fillId="0" borderId="17" xfId="51" applyFont="1" applyFill="1" applyBorder="1">
      <alignment vertical="center"/>
    </xf>
    <xf numFmtId="0" fontId="34" fillId="0" borderId="18" xfId="51" applyFont="1" applyFill="1" applyBorder="1">
      <alignment vertical="center"/>
    </xf>
    <xf numFmtId="0" fontId="8" fillId="0" borderId="0" xfId="51" applyFont="1" applyFill="1" applyBorder="1" applyAlignment="1">
      <alignment vertical="top"/>
    </xf>
    <xf numFmtId="0" fontId="52" fillId="0" borderId="0" xfId="42" applyFont="1" applyFill="1" applyBorder="1">
      <alignment vertical="center"/>
    </xf>
    <xf numFmtId="0" fontId="52" fillId="0" borderId="0" xfId="42" applyFont="1" applyFill="1" applyBorder="1" applyAlignment="1">
      <alignment vertical="center"/>
    </xf>
    <xf numFmtId="0" fontId="52" fillId="0" borderId="0" xfId="42" applyFont="1" applyFill="1" applyBorder="1" applyAlignment="1">
      <alignment horizontal="center" vertical="center"/>
    </xf>
    <xf numFmtId="0" fontId="38" fillId="0" borderId="0" xfId="42" applyFont="1" applyFill="1" applyAlignment="1">
      <alignment vertical="center"/>
    </xf>
    <xf numFmtId="0" fontId="52" fillId="0" borderId="0" xfId="42" applyFont="1" applyFill="1" applyAlignment="1">
      <alignment horizontal="center" vertical="center"/>
    </xf>
    <xf numFmtId="49" fontId="34" fillId="0" borderId="0" xfId="51" applyNumberFormat="1" applyFont="1" applyFill="1" applyBorder="1" applyAlignment="1">
      <alignment horizontal="right"/>
    </xf>
    <xf numFmtId="0" fontId="39" fillId="0" borderId="0" xfId="42" applyFont="1" applyBorder="1" applyAlignment="1">
      <alignment horizontal="left" vertical="center" wrapText="1"/>
    </xf>
    <xf numFmtId="0" fontId="39" fillId="0" borderId="0" xfId="42" applyFont="1" applyFill="1" applyBorder="1" applyAlignment="1">
      <alignment horizontal="left" vertical="center" wrapText="1"/>
    </xf>
    <xf numFmtId="0" fontId="42" fillId="0" borderId="0" xfId="42" applyFont="1" applyBorder="1" applyAlignment="1">
      <alignment horizontal="center" vertical="center"/>
    </xf>
    <xf numFmtId="0" fontId="8" fillId="0" borderId="0" xfId="42" applyFont="1" applyBorder="1" applyAlignment="1">
      <alignment horizontal="left" vertical="center"/>
    </xf>
    <xf numFmtId="0" fontId="8" fillId="0" borderId="13" xfId="42" applyFont="1" applyBorder="1" applyAlignment="1">
      <alignment horizontal="left" vertical="center"/>
    </xf>
    <xf numFmtId="0" fontId="38" fillId="0" borderId="0" xfId="51" quotePrefix="1" applyFont="1" applyFill="1" applyAlignment="1">
      <alignment horizontal="left" vertical="center"/>
    </xf>
    <xf numFmtId="0" fontId="8" fillId="0" borderId="0" xfId="42" applyFont="1" applyBorder="1" applyAlignment="1">
      <alignment horizontal="center" vertical="center"/>
    </xf>
    <xf numFmtId="0" fontId="8" fillId="0" borderId="0" xfId="42" applyFont="1" applyBorder="1" applyAlignment="1">
      <alignment vertical="center"/>
    </xf>
    <xf numFmtId="0" fontId="8" fillId="0" borderId="0" xfId="42" applyFont="1" applyAlignment="1">
      <alignment horizontal="center" vertical="center"/>
    </xf>
    <xf numFmtId="0" fontId="8" fillId="0" borderId="0" xfId="42" applyFont="1" applyAlignment="1">
      <alignment horizontal="distributed" vertical="center" wrapText="1"/>
    </xf>
    <xf numFmtId="0" fontId="33" fillId="0" borderId="0" xfId="42" applyFont="1" applyFill="1" applyBorder="1" applyAlignment="1">
      <alignment horizontal="left" vertical="center"/>
    </xf>
    <xf numFmtId="0" fontId="38" fillId="0" borderId="0" xfId="51" quotePrefix="1" applyFont="1" applyFill="1" applyBorder="1" applyAlignment="1">
      <alignment horizontal="left" vertical="center"/>
    </xf>
    <xf numFmtId="49" fontId="34" fillId="0" borderId="0" xfId="51" applyNumberFormat="1" applyFont="1" applyFill="1" applyBorder="1" applyAlignment="1"/>
    <xf numFmtId="179" fontId="8" fillId="0" borderId="0" xfId="42" applyNumberFormat="1" applyFont="1" applyBorder="1" applyAlignment="1">
      <alignment horizontal="left" vertical="center"/>
    </xf>
    <xf numFmtId="0" fontId="8" fillId="0" borderId="19" xfId="42" applyFont="1" applyFill="1" applyBorder="1">
      <alignment vertical="center"/>
    </xf>
    <xf numFmtId="0" fontId="8" fillId="0" borderId="0" xfId="42" applyNumberFormat="1" applyFont="1" applyFill="1" applyBorder="1" applyAlignment="1">
      <alignment horizontal="center" vertical="center"/>
    </xf>
    <xf numFmtId="0" fontId="42" fillId="0" borderId="0" xfId="42" applyFont="1">
      <alignment vertical="center"/>
    </xf>
    <xf numFmtId="0" fontId="8" fillId="0" borderId="75" xfId="42" applyFont="1" applyFill="1" applyBorder="1" applyAlignment="1">
      <alignment horizontal="right" vertical="center"/>
    </xf>
    <xf numFmtId="0" fontId="8" fillId="27" borderId="21" xfId="42" applyFont="1" applyFill="1" applyBorder="1" applyAlignment="1">
      <alignment horizontal="right" vertical="center"/>
    </xf>
    <xf numFmtId="0" fontId="8" fillId="27" borderId="0" xfId="42" applyFont="1" applyFill="1" applyBorder="1" applyAlignment="1">
      <alignment horizontal="right" vertical="center"/>
    </xf>
    <xf numFmtId="0" fontId="8" fillId="27" borderId="0" xfId="42" applyFont="1" applyFill="1" applyBorder="1">
      <alignment vertical="center"/>
    </xf>
    <xf numFmtId="0" fontId="8" fillId="27" borderId="0" xfId="42" applyFont="1" applyFill="1" applyBorder="1" applyAlignment="1">
      <alignment vertical="center"/>
    </xf>
    <xf numFmtId="0" fontId="8" fillId="27" borderId="22" xfId="42" applyFont="1" applyFill="1" applyBorder="1" applyAlignment="1">
      <alignment vertical="center"/>
    </xf>
    <xf numFmtId="0" fontId="8" fillId="27" borderId="32" xfId="42" applyFont="1" applyFill="1" applyBorder="1" applyAlignment="1">
      <alignment horizontal="right" vertical="center"/>
    </xf>
    <xf numFmtId="0" fontId="8" fillId="27" borderId="11" xfId="42" applyFont="1" applyFill="1" applyBorder="1" applyAlignment="1">
      <alignment horizontal="right" vertical="center"/>
    </xf>
    <xf numFmtId="0" fontId="8" fillId="27" borderId="11" xfId="42" applyFont="1" applyFill="1" applyBorder="1">
      <alignment vertical="center"/>
    </xf>
    <xf numFmtId="0" fontId="8" fillId="27" borderId="11" xfId="42" applyFont="1" applyFill="1" applyBorder="1" applyAlignment="1">
      <alignment vertical="center"/>
    </xf>
    <xf numFmtId="0" fontId="8" fillId="27" borderId="42" xfId="42" applyFont="1" applyFill="1" applyBorder="1" applyAlignment="1">
      <alignment vertical="center"/>
    </xf>
    <xf numFmtId="0" fontId="42" fillId="0" borderId="0" xfId="42" applyFont="1" applyBorder="1" applyAlignment="1">
      <alignment horizontal="right" vertical="center"/>
    </xf>
    <xf numFmtId="0" fontId="8" fillId="0" borderId="0" xfId="42" applyFont="1" applyAlignment="1">
      <alignment horizontal="center" vertical="center"/>
    </xf>
    <xf numFmtId="0" fontId="42" fillId="0" borderId="0" xfId="42" applyFont="1" applyBorder="1" applyAlignment="1">
      <alignment horizontal="left" vertical="center"/>
    </xf>
    <xf numFmtId="0" fontId="8" fillId="0" borderId="0" xfId="42" applyFont="1" applyAlignment="1">
      <alignment horizontal="left" vertical="center"/>
    </xf>
    <xf numFmtId="0" fontId="42" fillId="0" borderId="0" xfId="42" applyFont="1" applyAlignment="1">
      <alignment horizontal="center" vertical="center"/>
    </xf>
    <xf numFmtId="0" fontId="8" fillId="0" borderId="0" xfId="42" applyFont="1" applyAlignment="1">
      <alignment horizontal="right" vertical="center"/>
    </xf>
    <xf numFmtId="0" fontId="12" fillId="0" borderId="0" xfId="42" applyFont="1" applyAlignment="1">
      <alignment vertical="center"/>
    </xf>
    <xf numFmtId="0" fontId="8" fillId="0" borderId="76" xfId="42" applyFont="1" applyBorder="1" applyAlignment="1">
      <alignment vertical="center" wrapText="1"/>
    </xf>
    <xf numFmtId="0" fontId="47" fillId="0" borderId="0" xfId="42" applyFont="1" applyBorder="1" applyAlignment="1">
      <alignment vertical="center" wrapText="1"/>
    </xf>
    <xf numFmtId="0" fontId="42" fillId="0" borderId="0" xfId="42" applyFont="1" applyBorder="1" applyAlignment="1">
      <alignment horizontal="center" vertical="center"/>
    </xf>
    <xf numFmtId="0" fontId="8" fillId="0" borderId="0" xfId="42" applyFont="1" applyBorder="1" applyAlignment="1">
      <alignment horizontal="left" vertical="center"/>
    </xf>
    <xf numFmtId="0" fontId="8" fillId="0" borderId="0" xfId="42" applyFont="1" applyAlignment="1">
      <alignment horizontal="left" vertical="center"/>
    </xf>
    <xf numFmtId="0" fontId="8" fillId="0" borderId="0" xfId="42" applyFont="1" applyAlignment="1">
      <alignment horizontal="right" vertical="center"/>
    </xf>
    <xf numFmtId="0" fontId="8" fillId="0" borderId="0" xfId="42" applyFont="1" applyFill="1" applyBorder="1" applyAlignment="1">
      <alignment horizontal="left" vertical="center" wrapText="1"/>
    </xf>
    <xf numFmtId="0" fontId="37" fillId="0" borderId="0" xfId="51" applyFont="1" applyFill="1" applyBorder="1" applyAlignment="1">
      <alignment horizontal="center" vertical="center"/>
    </xf>
    <xf numFmtId="0" fontId="37" fillId="0" borderId="0" xfId="51" applyFont="1" applyFill="1" applyBorder="1" applyAlignment="1">
      <alignment horizontal="left" vertical="center"/>
    </xf>
    <xf numFmtId="0" fontId="38" fillId="0" borderId="0" xfId="51" quotePrefix="1" applyFont="1" applyFill="1" applyBorder="1" applyAlignment="1">
      <alignment horizontal="left" vertical="center"/>
    </xf>
    <xf numFmtId="14" fontId="11" fillId="32" borderId="0" xfId="42" applyNumberFormat="1" applyFont="1" applyFill="1" applyBorder="1" applyAlignment="1">
      <alignment horizontal="center" vertical="center" wrapText="1"/>
    </xf>
    <xf numFmtId="14" fontId="11" fillId="32" borderId="0" xfId="42" applyNumberFormat="1" applyFont="1" applyFill="1" applyBorder="1" applyAlignment="1">
      <alignment horizontal="left" vertical="center" wrapText="1"/>
    </xf>
    <xf numFmtId="0" fontId="34" fillId="0" borderId="0" xfId="42" applyFont="1" applyBorder="1" applyAlignment="1">
      <alignment vertical="top" wrapText="1"/>
    </xf>
    <xf numFmtId="0" fontId="34" fillId="0" borderId="0" xfId="42" applyFont="1" applyBorder="1" applyAlignment="1">
      <alignment horizontal="center" vertical="top" wrapText="1"/>
    </xf>
    <xf numFmtId="0" fontId="34" fillId="0" borderId="0" xfId="42" applyFont="1" applyBorder="1" applyAlignment="1">
      <alignment horizontal="left" vertical="center" wrapText="1"/>
    </xf>
    <xf numFmtId="0" fontId="34" fillId="0" borderId="0" xfId="42" applyFont="1" applyBorder="1" applyAlignment="1">
      <alignment vertical="center" wrapText="1"/>
    </xf>
    <xf numFmtId="0" fontId="34" fillId="0" borderId="0" xfId="0" applyFont="1" applyFill="1" applyBorder="1" applyAlignment="1">
      <alignment vertical="top" wrapText="1"/>
    </xf>
    <xf numFmtId="0" fontId="34" fillId="0" borderId="34" xfId="42" applyFont="1" applyBorder="1" applyAlignment="1">
      <alignment vertical="top" wrapText="1"/>
    </xf>
    <xf numFmtId="0" fontId="34" fillId="0" borderId="15" xfId="42" applyFont="1" applyBorder="1" applyAlignment="1">
      <alignment vertical="top" wrapText="1"/>
    </xf>
    <xf numFmtId="0" fontId="34" fillId="0" borderId="21" xfId="42" applyFont="1" applyBorder="1" applyAlignment="1">
      <alignment vertical="top" wrapText="1"/>
    </xf>
    <xf numFmtId="0" fontId="34" fillId="0" borderId="35" xfId="42" applyFont="1" applyBorder="1" applyAlignment="1">
      <alignment vertical="top" wrapText="1"/>
    </xf>
    <xf numFmtId="0" fontId="34" fillId="0" borderId="0" xfId="51" applyNumberFormat="1" applyFont="1" applyFill="1" applyBorder="1" applyAlignment="1">
      <alignment vertical="center"/>
    </xf>
    <xf numFmtId="0" fontId="8" fillId="0" borderId="21" xfId="42" applyFont="1" applyBorder="1" applyAlignment="1">
      <alignment horizontal="left" vertical="center"/>
    </xf>
    <xf numFmtId="0" fontId="8" fillId="0" borderId="22" xfId="42" applyFont="1" applyBorder="1">
      <alignment vertical="center"/>
    </xf>
    <xf numFmtId="0" fontId="38" fillId="0" borderId="21" xfId="51" quotePrefix="1" applyFont="1" applyFill="1" applyBorder="1" applyAlignment="1">
      <alignment horizontal="left" vertical="center"/>
    </xf>
    <xf numFmtId="0" fontId="8" fillId="0" borderId="32" xfId="42" applyFont="1" applyBorder="1" applyAlignment="1">
      <alignment vertical="center"/>
    </xf>
    <xf numFmtId="0" fontId="8" fillId="0" borderId="11" xfId="42" applyFont="1" applyBorder="1" applyAlignment="1">
      <alignment vertical="center"/>
    </xf>
    <xf numFmtId="0" fontId="42" fillId="0" borderId="11" xfId="42" applyFont="1" applyBorder="1" applyAlignment="1">
      <alignment horizontal="center" vertical="center"/>
    </xf>
    <xf numFmtId="0" fontId="38" fillId="0" borderId="22" xfId="51" quotePrefix="1" applyFont="1" applyFill="1" applyBorder="1" applyAlignment="1">
      <alignment horizontal="left" vertical="center"/>
    </xf>
    <xf numFmtId="0" fontId="34" fillId="0" borderId="22" xfId="42" applyFont="1" applyBorder="1" applyAlignment="1">
      <alignment vertical="center" wrapText="1"/>
    </xf>
    <xf numFmtId="0" fontId="34" fillId="0" borderId="132" xfId="42" applyFont="1" applyBorder="1" applyAlignment="1">
      <alignment vertical="top" wrapText="1"/>
    </xf>
    <xf numFmtId="0" fontId="34" fillId="0" borderId="133" xfId="42" applyFont="1" applyBorder="1" applyAlignment="1">
      <alignment vertical="top" wrapText="1"/>
    </xf>
    <xf numFmtId="0" fontId="34" fillId="0" borderId="134" xfId="42" applyFont="1" applyBorder="1" applyAlignment="1">
      <alignment vertical="top" wrapText="1"/>
    </xf>
    <xf numFmtId="0" fontId="34" fillId="0" borderId="135" xfId="42" applyFont="1" applyBorder="1" applyAlignment="1">
      <alignment vertical="top" wrapText="1"/>
    </xf>
    <xf numFmtId="0" fontId="34" fillId="0" borderId="136" xfId="42" applyFont="1" applyBorder="1" applyAlignment="1">
      <alignment vertical="center" wrapText="1"/>
    </xf>
    <xf numFmtId="0" fontId="8" fillId="0" borderId="135" xfId="42" applyFont="1" applyBorder="1" applyAlignment="1">
      <alignment horizontal="left" vertical="center"/>
    </xf>
    <xf numFmtId="0" fontId="8" fillId="0" borderId="136" xfId="42" applyFont="1" applyBorder="1">
      <alignment vertical="center"/>
    </xf>
    <xf numFmtId="0" fontId="34" fillId="0" borderId="137" xfId="42" applyFont="1" applyBorder="1" applyAlignment="1">
      <alignment vertical="top" wrapText="1"/>
    </xf>
    <xf numFmtId="0" fontId="8" fillId="0" borderId="137" xfId="42" applyFont="1" applyBorder="1">
      <alignment vertical="center"/>
    </xf>
    <xf numFmtId="0" fontId="8" fillId="0" borderId="139" xfId="42" applyFont="1" applyBorder="1">
      <alignment vertical="center"/>
    </xf>
    <xf numFmtId="0" fontId="50" fillId="0" borderId="140" xfId="0" applyFont="1" applyFill="1" applyBorder="1" applyAlignment="1">
      <alignment vertical="top" wrapText="1"/>
    </xf>
    <xf numFmtId="0" fontId="34" fillId="0" borderId="140" xfId="51" applyNumberFormat="1" applyFont="1" applyFill="1" applyBorder="1" applyAlignment="1">
      <alignment vertical="center"/>
    </xf>
    <xf numFmtId="0" fontId="34" fillId="0" borderId="141" xfId="51" applyNumberFormat="1" applyFont="1" applyFill="1" applyBorder="1" applyAlignment="1">
      <alignment vertical="center"/>
    </xf>
    <xf numFmtId="0" fontId="34" fillId="0" borderId="143" xfId="42" applyFont="1" applyBorder="1" applyAlignment="1">
      <alignment vertical="top" wrapText="1"/>
    </xf>
    <xf numFmtId="0" fontId="34" fillId="0" borderId="142" xfId="42" applyFont="1" applyBorder="1" applyAlignment="1">
      <alignment vertical="top" wrapText="1"/>
    </xf>
    <xf numFmtId="0" fontId="8" fillId="0" borderId="0" xfId="42" applyFont="1" applyBorder="1" applyAlignment="1">
      <alignment vertical="top"/>
    </xf>
    <xf numFmtId="0" fontId="42" fillId="0" borderId="27" xfId="42" applyFont="1" applyFill="1" applyBorder="1" applyAlignment="1">
      <alignment vertical="center"/>
    </xf>
    <xf numFmtId="0" fontId="42" fillId="0" borderId="0" xfId="42" applyFont="1" applyFill="1" applyBorder="1" applyAlignment="1">
      <alignment vertical="center" textRotation="255"/>
    </xf>
    <xf numFmtId="0" fontId="8" fillId="0" borderId="13" xfId="42" applyFont="1" applyBorder="1">
      <alignment vertical="center"/>
    </xf>
    <xf numFmtId="49" fontId="11" fillId="0" borderId="149" xfId="42" applyNumberFormat="1" applyFont="1" applyFill="1" applyBorder="1" applyAlignment="1">
      <alignment horizontal="center" vertical="center"/>
    </xf>
    <xf numFmtId="49" fontId="34" fillId="0" borderId="13" xfId="42" applyNumberFormat="1" applyFont="1" applyFill="1" applyBorder="1" applyAlignment="1">
      <alignment vertical="center" wrapText="1"/>
    </xf>
    <xf numFmtId="0" fontId="8" fillId="0" borderId="13" xfId="42" applyFont="1" applyFill="1" applyBorder="1">
      <alignment vertical="center"/>
    </xf>
    <xf numFmtId="49" fontId="37" fillId="0" borderId="150" xfId="42" applyNumberFormat="1" applyFont="1" applyFill="1" applyBorder="1" applyAlignment="1">
      <alignment vertical="center"/>
    </xf>
    <xf numFmtId="49" fontId="37" fillId="0" borderId="19" xfId="42" applyNumberFormat="1" applyFont="1" applyFill="1" applyBorder="1" applyAlignment="1">
      <alignment vertical="center"/>
    </xf>
    <xf numFmtId="49" fontId="34" fillId="0" borderId="19" xfId="42" applyNumberFormat="1" applyFont="1" applyFill="1" applyBorder="1" applyAlignment="1">
      <alignment horizontal="center" vertical="center" wrapText="1"/>
    </xf>
    <xf numFmtId="49" fontId="34" fillId="0" borderId="19" xfId="42" applyNumberFormat="1" applyFont="1" applyFill="1" applyBorder="1" applyAlignment="1"/>
    <xf numFmtId="0" fontId="34" fillId="0" borderId="19" xfId="42" applyNumberFormat="1" applyFont="1" applyFill="1" applyBorder="1" applyAlignment="1"/>
    <xf numFmtId="49" fontId="40" fillId="0" borderId="72" xfId="42" applyNumberFormat="1" applyFont="1" applyFill="1" applyBorder="1" applyAlignment="1">
      <alignment horizontal="center" vertical="top" wrapText="1"/>
    </xf>
    <xf numFmtId="49" fontId="40" fillId="0" borderId="19" xfId="42" applyNumberFormat="1" applyFont="1" applyFill="1" applyBorder="1" applyAlignment="1">
      <alignment horizontal="center" vertical="top" wrapText="1"/>
    </xf>
    <xf numFmtId="49" fontId="12" fillId="0" borderId="19" xfId="42" applyNumberFormat="1" applyFont="1" applyFill="1" applyBorder="1" applyAlignment="1">
      <alignment horizontal="center" vertical="center" wrapText="1"/>
    </xf>
    <xf numFmtId="49" fontId="34" fillId="0" borderId="19" xfId="42" applyNumberFormat="1" applyFont="1" applyFill="1" applyBorder="1" applyAlignment="1">
      <alignment horizontal="center"/>
    </xf>
    <xf numFmtId="0" fontId="34" fillId="0" borderId="19" xfId="42" applyNumberFormat="1" applyFont="1" applyFill="1" applyBorder="1" applyAlignment="1">
      <alignment horizontal="center"/>
    </xf>
    <xf numFmtId="0" fontId="8" fillId="0" borderId="23" xfId="42" applyFont="1" applyFill="1" applyBorder="1">
      <alignment vertical="center"/>
    </xf>
    <xf numFmtId="0" fontId="41" fillId="0" borderId="0" xfId="42" applyFont="1" applyBorder="1" applyAlignment="1">
      <alignment horizontal="left" vertical="top" wrapText="1"/>
    </xf>
    <xf numFmtId="49" fontId="34" fillId="0" borderId="19" xfId="42" applyNumberFormat="1" applyFont="1" applyFill="1" applyBorder="1" applyAlignment="1">
      <alignment horizontal="center" vertical="center"/>
    </xf>
    <xf numFmtId="0" fontId="46" fillId="0" borderId="19" xfId="42" applyNumberFormat="1" applyFont="1" applyFill="1" applyBorder="1" applyAlignment="1">
      <alignment horizontal="center" vertical="center"/>
    </xf>
    <xf numFmtId="0" fontId="38" fillId="0" borderId="0" xfId="51" quotePrefix="1" applyFont="1" applyFill="1" applyBorder="1" applyAlignment="1">
      <alignment horizontal="left" vertical="center"/>
    </xf>
    <xf numFmtId="49" fontId="37" fillId="0" borderId="64" xfId="42" applyNumberFormat="1" applyFont="1" applyFill="1" applyBorder="1" applyAlignment="1">
      <alignment horizontal="center" vertical="center"/>
    </xf>
    <xf numFmtId="49" fontId="37" fillId="0" borderId="19" xfId="42" applyNumberFormat="1" applyFont="1" applyFill="1" applyBorder="1" applyAlignment="1">
      <alignment horizontal="center" vertical="center"/>
    </xf>
    <xf numFmtId="0" fontId="38" fillId="0" borderId="0" xfId="42" applyFont="1" applyBorder="1" applyAlignment="1">
      <alignment horizontal="center" vertical="center"/>
    </xf>
    <xf numFmtId="49" fontId="44" fillId="0" borderId="0" xfId="42" applyNumberFormat="1" applyFont="1" applyFill="1" applyBorder="1" applyAlignment="1">
      <alignment horizontal="center" vertical="center"/>
    </xf>
    <xf numFmtId="49" fontId="34" fillId="0" borderId="0" xfId="42" applyNumberFormat="1" applyFont="1" applyFill="1" applyBorder="1" applyAlignment="1">
      <alignment horizontal="center" vertical="center" wrapText="1"/>
    </xf>
    <xf numFmtId="0" fontId="38" fillId="0" borderId="0" xfId="51" quotePrefix="1" applyFont="1" applyFill="1" applyAlignment="1">
      <alignment horizontal="left" vertical="center"/>
    </xf>
    <xf numFmtId="49" fontId="51" fillId="0" borderId="0" xfId="42" applyNumberFormat="1" applyFont="1" applyFill="1" applyBorder="1" applyAlignment="1">
      <alignment vertical="center"/>
    </xf>
    <xf numFmtId="49" fontId="60" fillId="0" borderId="0" xfId="42" applyNumberFormat="1" applyFont="1" applyFill="1" applyBorder="1" applyAlignment="1">
      <alignment horizontal="center" vertical="center"/>
    </xf>
    <xf numFmtId="49" fontId="63" fillId="0" borderId="0" xfId="42" applyNumberFormat="1" applyFont="1" applyFill="1" applyBorder="1" applyAlignment="1">
      <alignment vertical="center"/>
    </xf>
    <xf numFmtId="49" fontId="52" fillId="0" borderId="0" xfId="42" applyNumberFormat="1" applyFont="1" applyFill="1" applyBorder="1" applyAlignment="1">
      <alignment vertical="center" wrapText="1"/>
    </xf>
    <xf numFmtId="0" fontId="60" fillId="0" borderId="0" xfId="42" applyNumberFormat="1" applyFont="1" applyFill="1" applyBorder="1" applyAlignment="1">
      <alignment vertical="center"/>
    </xf>
    <xf numFmtId="49" fontId="64" fillId="0" borderId="0" xfId="42" applyNumberFormat="1" applyFont="1" applyFill="1" applyBorder="1" applyAlignment="1">
      <alignment vertical="center"/>
    </xf>
    <xf numFmtId="49" fontId="62" fillId="0" borderId="0" xfId="42" applyNumberFormat="1" applyFont="1" applyFill="1" applyBorder="1" applyAlignment="1">
      <alignment horizontal="center" vertical="center"/>
    </xf>
    <xf numFmtId="49" fontId="62" fillId="0" borderId="0" xfId="42" applyNumberFormat="1" applyFont="1" applyFill="1" applyBorder="1" applyAlignment="1">
      <alignment horizontal="right" vertical="center"/>
    </xf>
    <xf numFmtId="0" fontId="65" fillId="0" borderId="0" xfId="42" applyNumberFormat="1" applyFont="1" applyFill="1" applyBorder="1" applyAlignment="1">
      <alignment vertical="center"/>
    </xf>
    <xf numFmtId="49" fontId="52" fillId="0" borderId="0" xfId="42" applyNumberFormat="1" applyFont="1" applyFill="1" applyBorder="1" applyAlignment="1">
      <alignment vertical="center"/>
    </xf>
    <xf numFmtId="0" fontId="52" fillId="0" borderId="0" xfId="42" applyNumberFormat="1" applyFont="1" applyFill="1" applyBorder="1" applyAlignment="1">
      <alignment vertical="center"/>
    </xf>
    <xf numFmtId="0" fontId="54" fillId="0" borderId="0" xfId="42" applyNumberFormat="1" applyFont="1" applyFill="1" applyBorder="1" applyAlignment="1">
      <alignment horizontal="center" vertical="center"/>
    </xf>
    <xf numFmtId="49" fontId="36" fillId="0" borderId="0" xfId="42" applyNumberFormat="1" applyFont="1" applyFill="1" applyBorder="1" applyAlignment="1">
      <alignment horizontal="left" vertical="center"/>
    </xf>
    <xf numFmtId="49" fontId="37" fillId="0" borderId="27" xfId="42" applyNumberFormat="1" applyFont="1" applyFill="1" applyBorder="1" applyAlignment="1">
      <alignment horizontal="center"/>
    </xf>
    <xf numFmtId="49" fontId="37" fillId="0" borderId="0" xfId="42" applyNumberFormat="1" applyFont="1" applyFill="1" applyBorder="1" applyAlignment="1">
      <alignment horizontal="center"/>
    </xf>
    <xf numFmtId="49" fontId="37" fillId="0" borderId="18" xfId="42" applyNumberFormat="1" applyFont="1" applyFill="1" applyBorder="1" applyAlignment="1">
      <alignment horizontal="center"/>
    </xf>
    <xf numFmtId="49" fontId="37" fillId="0" borderId="17" xfId="42" applyNumberFormat="1" applyFont="1" applyFill="1" applyBorder="1" applyAlignment="1">
      <alignment vertical="center"/>
    </xf>
    <xf numFmtId="49" fontId="37" fillId="0" borderId="0" xfId="42" applyNumberFormat="1" applyFont="1" applyFill="1" applyBorder="1" applyAlignment="1">
      <alignment vertical="center"/>
    </xf>
    <xf numFmtId="49" fontId="11" fillId="0" borderId="0" xfId="42" applyNumberFormat="1" applyFont="1" applyFill="1" applyBorder="1" applyAlignment="1">
      <alignment horizontal="left" vertical="center"/>
    </xf>
    <xf numFmtId="49" fontId="11" fillId="0" borderId="13" xfId="42" applyNumberFormat="1" applyFont="1" applyFill="1" applyBorder="1" applyAlignment="1">
      <alignment horizontal="left" vertical="center"/>
    </xf>
    <xf numFmtId="0" fontId="8" fillId="0" borderId="75" xfId="42" applyFont="1" applyBorder="1">
      <alignment vertical="center"/>
    </xf>
    <xf numFmtId="49" fontId="36" fillId="0" borderId="75" xfId="42" applyNumberFormat="1" applyFont="1" applyFill="1" applyBorder="1" applyAlignment="1">
      <alignment horizontal="left" vertical="center"/>
    </xf>
    <xf numFmtId="49" fontId="11" fillId="0" borderId="161" xfId="42" applyNumberFormat="1" applyFont="1" applyFill="1" applyBorder="1" applyAlignment="1">
      <alignment vertical="center"/>
    </xf>
    <xf numFmtId="49" fontId="44" fillId="0" borderId="74" xfId="42" applyNumberFormat="1" applyFont="1" applyFill="1" applyBorder="1" applyAlignment="1">
      <alignment horizontal="center" vertical="center"/>
    </xf>
    <xf numFmtId="49" fontId="44" fillId="0" borderId="74" xfId="42" applyNumberFormat="1" applyFont="1" applyFill="1" applyBorder="1" applyAlignment="1">
      <alignment vertical="center"/>
    </xf>
    <xf numFmtId="0" fontId="8" fillId="0" borderId="162" xfId="42" applyFont="1" applyBorder="1">
      <alignment vertical="center"/>
    </xf>
    <xf numFmtId="49" fontId="11" fillId="0" borderId="163" xfId="42" applyNumberFormat="1" applyFont="1" applyFill="1" applyBorder="1" applyAlignment="1">
      <alignment horizontal="left" vertical="center"/>
    </xf>
    <xf numFmtId="0" fontId="34" fillId="0" borderId="0" xfId="51" quotePrefix="1" applyFont="1" applyFill="1" applyAlignment="1">
      <alignment horizontal="left" vertical="center"/>
    </xf>
    <xf numFmtId="0" fontId="34" fillId="0" borderId="0" xfId="51" quotePrefix="1" applyFont="1" applyFill="1" applyBorder="1" applyAlignment="1">
      <alignment horizontal="left" vertical="center"/>
    </xf>
    <xf numFmtId="0" fontId="41" fillId="0" borderId="0" xfId="42" applyFont="1" applyBorder="1" applyAlignment="1">
      <alignment vertical="top" wrapText="1"/>
    </xf>
    <xf numFmtId="49" fontId="37" fillId="25" borderId="116" xfId="42" applyNumberFormat="1" applyFont="1" applyFill="1" applyBorder="1" applyAlignment="1">
      <alignment vertical="center"/>
    </xf>
    <xf numFmtId="49" fontId="37" fillId="25" borderId="17" xfId="42" applyNumberFormat="1" applyFont="1" applyFill="1" applyBorder="1" applyAlignment="1">
      <alignment vertical="center"/>
    </xf>
    <xf numFmtId="49" fontId="37" fillId="25" borderId="20" xfId="42" applyNumberFormat="1" applyFont="1" applyFill="1" applyBorder="1" applyAlignment="1">
      <alignment vertical="center"/>
    </xf>
    <xf numFmtId="0" fontId="11" fillId="0" borderId="0" xfId="42" applyFont="1" applyAlignment="1">
      <alignment vertical="top"/>
    </xf>
    <xf numFmtId="0" fontId="59" fillId="0" borderId="0" xfId="42" applyFont="1" applyFill="1" applyBorder="1" applyAlignment="1">
      <alignment vertical="center" shrinkToFit="1"/>
    </xf>
    <xf numFmtId="0" fontId="38" fillId="0" borderId="0" xfId="51" quotePrefix="1" applyFont="1" applyFill="1" applyBorder="1" applyAlignment="1">
      <alignment horizontal="left" vertical="center"/>
    </xf>
    <xf numFmtId="0" fontId="43" fillId="0" borderId="0" xfId="47" applyFont="1">
      <alignment vertical="center"/>
    </xf>
    <xf numFmtId="0" fontId="43" fillId="0" borderId="0" xfId="47" applyFont="1" applyFill="1">
      <alignment vertical="center"/>
    </xf>
    <xf numFmtId="0" fontId="72" fillId="0" borderId="0" xfId="47" applyFont="1" applyFill="1" applyAlignment="1">
      <alignment vertical="center"/>
    </xf>
    <xf numFmtId="0" fontId="8" fillId="0" borderId="0" xfId="42" applyFont="1" applyAlignment="1">
      <alignment horizontal="right" vertical="center"/>
    </xf>
    <xf numFmtId="0" fontId="38" fillId="0" borderId="0" xfId="51" quotePrefix="1" applyFont="1" applyFill="1" applyBorder="1" applyAlignment="1">
      <alignment horizontal="left" vertical="center"/>
    </xf>
    <xf numFmtId="49" fontId="34" fillId="0" borderId="0" xfId="42" applyNumberFormat="1" applyFont="1" applyFill="1" applyBorder="1" applyAlignment="1">
      <alignment horizontal="center" vertical="center"/>
    </xf>
    <xf numFmtId="0" fontId="43" fillId="0" borderId="144" xfId="47" applyFont="1" applyBorder="1">
      <alignment vertical="center"/>
    </xf>
    <xf numFmtId="0" fontId="43" fillId="0" borderId="146" xfId="47" applyFont="1" applyBorder="1">
      <alignment vertical="center"/>
    </xf>
    <xf numFmtId="0" fontId="43" fillId="0" borderId="145" xfId="47" applyFont="1" applyBorder="1">
      <alignment vertical="center"/>
    </xf>
    <xf numFmtId="0" fontId="43" fillId="0" borderId="151" xfId="47" applyFont="1" applyBorder="1">
      <alignment vertical="center"/>
    </xf>
    <xf numFmtId="0" fontId="43" fillId="0" borderId="0" xfId="47" applyFont="1" applyBorder="1">
      <alignment vertical="center"/>
    </xf>
    <xf numFmtId="0" fontId="34" fillId="0" borderId="0" xfId="42" applyFont="1" applyFill="1" applyBorder="1" applyAlignment="1">
      <alignment vertical="center" shrinkToFit="1"/>
    </xf>
    <xf numFmtId="49" fontId="34" fillId="0" borderId="17" xfId="42" applyNumberFormat="1" applyFont="1" applyFill="1" applyBorder="1">
      <alignment vertical="center"/>
    </xf>
    <xf numFmtId="49" fontId="32" fillId="0" borderId="40" xfId="42" applyNumberFormat="1" applyFont="1" applyFill="1" applyBorder="1" applyAlignment="1">
      <alignment horizontal="center" vertical="center"/>
    </xf>
    <xf numFmtId="49" fontId="34" fillId="0" borderId="0" xfId="42" applyNumberFormat="1" applyFont="1" applyFill="1" applyBorder="1">
      <alignment vertical="center"/>
    </xf>
    <xf numFmtId="49" fontId="34" fillId="0" borderId="22" xfId="42" applyNumberFormat="1" applyFont="1" applyFill="1" applyBorder="1">
      <alignment vertical="center"/>
    </xf>
    <xf numFmtId="49" fontId="34" fillId="0" borderId="10" xfId="42" applyNumberFormat="1" applyFont="1" applyFill="1" applyBorder="1" applyAlignment="1">
      <alignment horizontal="center" vertical="center"/>
    </xf>
    <xf numFmtId="0" fontId="34" fillId="0" borderId="10" xfId="42" applyFont="1" applyFill="1" applyBorder="1" applyAlignment="1">
      <alignment horizontal="center" vertical="center"/>
    </xf>
    <xf numFmtId="0" fontId="34" fillId="0" borderId="10" xfId="42" applyFont="1" applyFill="1" applyBorder="1" applyAlignment="1">
      <alignment horizontal="center" vertical="center" shrinkToFit="1"/>
    </xf>
    <xf numFmtId="49" fontId="34" fillId="0" borderId="10" xfId="42" applyNumberFormat="1" applyFont="1" applyFill="1" applyBorder="1">
      <alignment vertical="center"/>
    </xf>
    <xf numFmtId="49" fontId="34" fillId="0" borderId="16" xfId="42" applyNumberFormat="1" applyFont="1" applyFill="1" applyBorder="1">
      <alignment vertical="center"/>
    </xf>
    <xf numFmtId="49" fontId="34" fillId="0" borderId="20" xfId="42" applyNumberFormat="1" applyFont="1" applyFill="1" applyBorder="1">
      <alignment vertical="center"/>
    </xf>
    <xf numFmtId="49" fontId="32" fillId="0" borderId="10" xfId="42" applyNumberFormat="1" applyFont="1" applyFill="1" applyBorder="1" applyAlignment="1">
      <alignment horizontal="center" vertical="center"/>
    </xf>
    <xf numFmtId="49" fontId="34" fillId="0" borderId="152" xfId="42" applyNumberFormat="1" applyFont="1" applyFill="1" applyBorder="1">
      <alignment vertical="center"/>
    </xf>
    <xf numFmtId="0" fontId="34" fillId="0" borderId="10" xfId="42" applyFont="1" applyFill="1" applyBorder="1" applyAlignment="1">
      <alignment horizontal="right" vertical="center" shrinkToFit="1"/>
    </xf>
    <xf numFmtId="0" fontId="34" fillId="0" borderId="16" xfId="42" applyFont="1" applyFill="1" applyBorder="1" applyAlignment="1">
      <alignment horizontal="center" vertical="center" shrinkToFit="1"/>
    </xf>
    <xf numFmtId="0" fontId="34" fillId="0" borderId="0" xfId="42" applyFont="1" applyFill="1" applyBorder="1" applyAlignment="1">
      <alignment horizontal="center" vertical="center" shrinkToFit="1"/>
    </xf>
    <xf numFmtId="0" fontId="34" fillId="0" borderId="0" xfId="42" applyFont="1" applyFill="1" applyBorder="1" applyAlignment="1">
      <alignment horizontal="right" vertical="center" shrinkToFit="1"/>
    </xf>
    <xf numFmtId="49" fontId="34" fillId="0" borderId="0" xfId="42" applyNumberFormat="1" applyFont="1" applyFill="1" applyBorder="1" applyAlignment="1">
      <alignment horizontal="left" vertical="center"/>
    </xf>
    <xf numFmtId="49" fontId="8" fillId="0" borderId="0" xfId="42" applyNumberFormat="1" applyFont="1" applyFill="1" applyAlignment="1">
      <alignment horizontal="center" vertical="center"/>
    </xf>
    <xf numFmtId="49" fontId="0" fillId="0" borderId="0" xfId="42" applyNumberFormat="1" applyFont="1" applyFill="1" applyAlignment="1">
      <alignment horizontal="center" vertical="center"/>
    </xf>
    <xf numFmtId="0" fontId="0" fillId="0" borderId="0" xfId="42" applyFont="1">
      <alignment vertical="center"/>
    </xf>
    <xf numFmtId="0" fontId="52" fillId="0" borderId="0" xfId="42" applyFont="1" applyFill="1" applyBorder="1" applyAlignment="1">
      <alignment horizontal="center" vertical="center"/>
    </xf>
    <xf numFmtId="0" fontId="32" fillId="0" borderId="0" xfId="42" applyFont="1" applyFill="1" applyBorder="1" applyAlignment="1">
      <alignment vertical="center"/>
    </xf>
    <xf numFmtId="0" fontId="75" fillId="0" borderId="0" xfId="42" applyFont="1" applyFill="1" applyBorder="1" applyAlignment="1">
      <alignment vertical="center"/>
    </xf>
    <xf numFmtId="0" fontId="34" fillId="0" borderId="19" xfId="42" applyFont="1" applyFill="1" applyBorder="1">
      <alignment vertical="center"/>
    </xf>
    <xf numFmtId="0" fontId="8" fillId="0" borderId="0" xfId="42" applyFont="1" applyFill="1" applyBorder="1" applyAlignment="1">
      <alignment horizontal="center" vertical="center"/>
    </xf>
    <xf numFmtId="0" fontId="8" fillId="0" borderId="0" xfId="42" applyFont="1" applyAlignment="1">
      <alignment horizontal="right" vertical="center"/>
    </xf>
    <xf numFmtId="0" fontId="33" fillId="0" borderId="0" xfId="42" applyFont="1" applyFill="1" applyBorder="1" applyAlignment="1">
      <alignment horizontal="left" wrapText="1"/>
    </xf>
    <xf numFmtId="0" fontId="8" fillId="0" borderId="0" xfId="42" applyFont="1" applyFill="1" applyBorder="1" applyAlignment="1">
      <alignment horizontal="center" vertical="center" wrapText="1"/>
    </xf>
    <xf numFmtId="0" fontId="33" fillId="0" borderId="0" xfId="42" applyFont="1" applyFill="1" applyBorder="1" applyAlignment="1">
      <alignment horizontal="left" vertical="center"/>
    </xf>
    <xf numFmtId="0" fontId="42" fillId="0" borderId="0" xfId="42" applyFont="1" applyFill="1" applyBorder="1" applyAlignment="1">
      <alignment horizontal="center" vertical="center"/>
    </xf>
    <xf numFmtId="0" fontId="34" fillId="0" borderId="57" xfId="42" applyFont="1" applyFill="1" applyBorder="1" applyAlignment="1">
      <alignment horizontal="center" vertical="center"/>
    </xf>
    <xf numFmtId="0" fontId="38" fillId="33" borderId="0" xfId="42" applyFont="1" applyFill="1" applyBorder="1" applyAlignment="1">
      <alignment vertical="center" wrapText="1"/>
    </xf>
    <xf numFmtId="0" fontId="38" fillId="33" borderId="0" xfId="42" applyFont="1" applyFill="1" applyBorder="1" applyAlignment="1">
      <alignment vertical="center"/>
    </xf>
    <xf numFmtId="0" fontId="8" fillId="0" borderId="27" xfId="42" applyFont="1" applyFill="1" applyBorder="1" applyAlignment="1">
      <alignment vertical="center"/>
    </xf>
    <xf numFmtId="0" fontId="42" fillId="37" borderId="0" xfId="42" applyFont="1" applyFill="1" applyAlignment="1">
      <alignment horizontal="right" vertical="center"/>
    </xf>
    <xf numFmtId="0" fontId="44" fillId="36" borderId="176" xfId="42" applyFont="1" applyFill="1" applyBorder="1" applyAlignment="1">
      <alignment horizontal="center" vertical="center" shrinkToFit="1"/>
    </xf>
    <xf numFmtId="0" fontId="44" fillId="36" borderId="177" xfId="42" applyFont="1" applyFill="1" applyBorder="1" applyAlignment="1">
      <alignment horizontal="center" vertical="center" shrinkToFit="1"/>
    </xf>
    <xf numFmtId="0" fontId="44" fillId="36" borderId="178" xfId="42" applyFont="1" applyFill="1" applyBorder="1" applyAlignment="1">
      <alignment horizontal="center" vertical="center" shrinkToFit="1"/>
    </xf>
    <xf numFmtId="0" fontId="42" fillId="37" borderId="27" xfId="42" applyFont="1" applyFill="1" applyBorder="1" applyAlignment="1">
      <alignment horizontal="left" vertical="center"/>
    </xf>
    <xf numFmtId="0" fontId="42" fillId="37" borderId="0" xfId="42" applyFont="1" applyFill="1" applyBorder="1" applyAlignment="1">
      <alignment horizontal="left" vertical="center"/>
    </xf>
    <xf numFmtId="0" fontId="42" fillId="37" borderId="0" xfId="42" applyFont="1" applyFill="1" applyBorder="1" applyAlignment="1">
      <alignment horizontal="center" vertical="center"/>
    </xf>
    <xf numFmtId="0" fontId="0" fillId="27" borderId="12" xfId="42" applyFont="1" applyFill="1" applyBorder="1" applyAlignment="1">
      <alignment horizontal="left" vertical="center"/>
    </xf>
    <xf numFmtId="0" fontId="8" fillId="27" borderId="24" xfId="42" applyFont="1" applyFill="1" applyBorder="1" applyAlignment="1">
      <alignment horizontal="left" vertical="center"/>
    </xf>
    <xf numFmtId="0" fontId="8" fillId="27" borderId="25" xfId="42" applyFont="1" applyFill="1" applyBorder="1" applyAlignment="1">
      <alignment horizontal="left" vertical="center"/>
    </xf>
    <xf numFmtId="0" fontId="8" fillId="27" borderId="64" xfId="42" applyFont="1" applyFill="1" applyBorder="1" applyAlignment="1">
      <alignment horizontal="left" vertical="center"/>
    </xf>
    <xf numFmtId="0" fontId="8" fillId="27" borderId="19" xfId="42" applyFont="1" applyFill="1" applyBorder="1" applyAlignment="1">
      <alignment horizontal="left" vertical="center"/>
    </xf>
    <xf numFmtId="0" fontId="8" fillId="27" borderId="23" xfId="42" applyFont="1" applyFill="1" applyBorder="1" applyAlignment="1">
      <alignment horizontal="left" vertical="center"/>
    </xf>
    <xf numFmtId="0" fontId="8" fillId="0" borderId="0" xfId="42" applyFont="1" applyBorder="1" applyAlignment="1">
      <alignment horizontal="left" vertical="center"/>
    </xf>
    <xf numFmtId="0" fontId="8" fillId="0" borderId="13" xfId="42" applyFont="1" applyBorder="1" applyAlignment="1">
      <alignment horizontal="left" vertical="center"/>
    </xf>
    <xf numFmtId="0" fontId="8" fillId="0" borderId="0" xfId="42" applyFont="1" applyAlignment="1">
      <alignment horizontal="left" vertical="center"/>
    </xf>
    <xf numFmtId="0" fontId="0" fillId="0" borderId="0" xfId="42" applyFont="1" applyAlignment="1">
      <alignment horizontal="left" vertical="center" wrapText="1"/>
    </xf>
    <xf numFmtId="0" fontId="0" fillId="27" borderId="12" xfId="42" applyFont="1" applyFill="1" applyBorder="1" applyAlignment="1">
      <alignment horizontal="left" vertical="center" shrinkToFit="1"/>
    </xf>
    <xf numFmtId="0" fontId="8" fillId="27" borderId="24" xfId="42" applyFont="1" applyFill="1" applyBorder="1" applyAlignment="1">
      <alignment horizontal="left" vertical="center" shrinkToFit="1"/>
    </xf>
    <xf numFmtId="0" fontId="8" fillId="27" borderId="25" xfId="42" applyFont="1" applyFill="1" applyBorder="1" applyAlignment="1">
      <alignment horizontal="left" vertical="center" shrinkToFit="1"/>
    </xf>
    <xf numFmtId="0" fontId="8" fillId="27" borderId="64" xfId="42" applyFont="1" applyFill="1" applyBorder="1" applyAlignment="1">
      <alignment horizontal="left" vertical="center" shrinkToFit="1"/>
    </xf>
    <xf numFmtId="0" fontId="8" fillId="27" borderId="19" xfId="42" applyFont="1" applyFill="1" applyBorder="1" applyAlignment="1">
      <alignment horizontal="left" vertical="center" shrinkToFit="1"/>
    </xf>
    <xf numFmtId="0" fontId="8" fillId="27" borderId="23" xfId="42" applyFont="1" applyFill="1" applyBorder="1" applyAlignment="1">
      <alignment horizontal="left" vertical="center" shrinkToFit="1"/>
    </xf>
    <xf numFmtId="49" fontId="0" fillId="27" borderId="12" xfId="42" applyNumberFormat="1" applyFont="1" applyFill="1" applyBorder="1" applyAlignment="1">
      <alignment horizontal="left" vertical="center"/>
    </xf>
    <xf numFmtId="49" fontId="8" fillId="27" borderId="24" xfId="42" applyNumberFormat="1" applyFont="1" applyFill="1" applyBorder="1" applyAlignment="1">
      <alignment horizontal="left" vertical="center"/>
    </xf>
    <xf numFmtId="49" fontId="8" fillId="27" borderId="25" xfId="42" applyNumberFormat="1" applyFont="1" applyFill="1" applyBorder="1" applyAlignment="1">
      <alignment horizontal="left" vertical="center"/>
    </xf>
    <xf numFmtId="49" fontId="8" fillId="27" borderId="64" xfId="42" applyNumberFormat="1" applyFont="1" applyFill="1" applyBorder="1" applyAlignment="1">
      <alignment horizontal="left" vertical="center"/>
    </xf>
    <xf numFmtId="49" fontId="8" fillId="27" borderId="19" xfId="42" applyNumberFormat="1" applyFont="1" applyFill="1" applyBorder="1" applyAlignment="1">
      <alignment horizontal="left" vertical="center"/>
    </xf>
    <xf numFmtId="49" fontId="8" fillId="27" borderId="23" xfId="42" applyNumberFormat="1" applyFont="1" applyFill="1" applyBorder="1" applyAlignment="1">
      <alignment horizontal="left" vertical="center"/>
    </xf>
    <xf numFmtId="0" fontId="42" fillId="0" borderId="27" xfId="42" applyFont="1" applyBorder="1" applyAlignment="1">
      <alignment horizontal="left" vertical="center"/>
    </xf>
    <xf numFmtId="0" fontId="42" fillId="0" borderId="0" xfId="42" applyFont="1" applyBorder="1" applyAlignment="1">
      <alignment horizontal="left" vertical="center"/>
    </xf>
    <xf numFmtId="0" fontId="0" fillId="0" borderId="0" xfId="42" applyFont="1" applyBorder="1" applyAlignment="1">
      <alignment horizontal="left" vertical="center" wrapText="1"/>
    </xf>
    <xf numFmtId="0" fontId="38" fillId="26" borderId="0" xfId="51" quotePrefix="1" applyFont="1" applyFill="1" applyAlignment="1">
      <alignment horizontal="left" vertical="center" wrapText="1"/>
    </xf>
    <xf numFmtId="0" fontId="38" fillId="26" borderId="0" xfId="51" quotePrefix="1" applyFont="1" applyFill="1" applyAlignment="1">
      <alignment horizontal="left" vertical="center"/>
    </xf>
    <xf numFmtId="0" fontId="47" fillId="0" borderId="12" xfId="42" applyFont="1" applyBorder="1" applyAlignment="1">
      <alignment horizontal="center" vertical="center" wrapText="1"/>
    </xf>
    <xf numFmtId="0" fontId="47" fillId="0" borderId="24" xfId="42" applyFont="1" applyBorder="1" applyAlignment="1">
      <alignment horizontal="center" vertical="center"/>
    </xf>
    <xf numFmtId="0" fontId="47" fillId="0" borderId="27" xfId="42" applyFont="1" applyBorder="1" applyAlignment="1">
      <alignment horizontal="center" vertical="center" wrapText="1"/>
    </xf>
    <xf numFmtId="0" fontId="47" fillId="0" borderId="0" xfId="42" applyFont="1" applyBorder="1" applyAlignment="1">
      <alignment horizontal="center" vertical="center"/>
    </xf>
    <xf numFmtId="0" fontId="47" fillId="0" borderId="27" xfId="42" applyFont="1" applyBorder="1" applyAlignment="1">
      <alignment horizontal="center" vertical="center"/>
    </xf>
    <xf numFmtId="0" fontId="47" fillId="0" borderId="64" xfId="42" applyFont="1" applyBorder="1" applyAlignment="1">
      <alignment horizontal="center" vertical="center"/>
    </xf>
    <xf numFmtId="0" fontId="47" fillId="0" borderId="19" xfId="42" applyFont="1" applyBorder="1" applyAlignment="1">
      <alignment horizontal="center" vertical="center"/>
    </xf>
    <xf numFmtId="0" fontId="47" fillId="0" borderId="70" xfId="42" applyFont="1" applyFill="1" applyBorder="1" applyAlignment="1">
      <alignment horizontal="left" vertical="center" wrapText="1"/>
    </xf>
    <xf numFmtId="0" fontId="47" fillId="0" borderId="24" xfId="42" applyFont="1" applyFill="1" applyBorder="1" applyAlignment="1">
      <alignment horizontal="left" vertical="center" wrapText="1"/>
    </xf>
    <xf numFmtId="0" fontId="47" fillId="0" borderId="25" xfId="42" applyFont="1" applyFill="1" applyBorder="1" applyAlignment="1">
      <alignment horizontal="left" vertical="center" wrapText="1"/>
    </xf>
    <xf numFmtId="0" fontId="47" fillId="0" borderId="76" xfId="42" applyFont="1" applyFill="1" applyBorder="1" applyAlignment="1">
      <alignment horizontal="left" vertical="center" wrapText="1"/>
    </xf>
    <xf numFmtId="0" fontId="47" fillId="0" borderId="0" xfId="42" applyFont="1" applyFill="1" applyBorder="1" applyAlignment="1">
      <alignment horizontal="left" vertical="center" wrapText="1"/>
    </xf>
    <xf numFmtId="0" fontId="47" fillId="0" borderId="13" xfId="42" applyFont="1" applyFill="1" applyBorder="1" applyAlignment="1">
      <alignment horizontal="left" vertical="center" wrapText="1"/>
    </xf>
    <xf numFmtId="0" fontId="47" fillId="0" borderId="72" xfId="42" applyFont="1" applyFill="1" applyBorder="1" applyAlignment="1">
      <alignment horizontal="left" vertical="center" wrapText="1"/>
    </xf>
    <xf numFmtId="0" fontId="47" fillId="0" borderId="19" xfId="42" applyFont="1" applyFill="1" applyBorder="1" applyAlignment="1">
      <alignment horizontal="left" vertical="center" wrapText="1"/>
    </xf>
    <xf numFmtId="0" fontId="47" fillId="0" borderId="23" xfId="42" applyFont="1" applyFill="1" applyBorder="1" applyAlignment="1">
      <alignment horizontal="left" vertical="center" wrapText="1"/>
    </xf>
    <xf numFmtId="0" fontId="42" fillId="0" borderId="75" xfId="42" applyFont="1" applyBorder="1" applyAlignment="1">
      <alignment horizontal="center" vertical="center"/>
    </xf>
    <xf numFmtId="0" fontId="11" fillId="0" borderId="0" xfId="42" applyFont="1" applyAlignment="1">
      <alignment horizontal="left" vertical="top"/>
    </xf>
    <xf numFmtId="0" fontId="8" fillId="27" borderId="27" xfId="42" applyFont="1" applyFill="1" applyBorder="1" applyAlignment="1">
      <alignment horizontal="left" vertical="center"/>
    </xf>
    <xf numFmtId="0" fontId="8" fillId="27" borderId="0" xfId="42" applyFont="1" applyFill="1" applyBorder="1" applyAlignment="1">
      <alignment horizontal="left" vertical="center"/>
    </xf>
    <xf numFmtId="0" fontId="8" fillId="27" borderId="13" xfId="42" applyFont="1" applyFill="1" applyBorder="1" applyAlignment="1">
      <alignment horizontal="left" vertical="center"/>
    </xf>
    <xf numFmtId="0" fontId="42" fillId="37" borderId="75" xfId="42" applyFont="1" applyFill="1" applyBorder="1" applyAlignment="1">
      <alignment horizontal="center" vertical="center"/>
    </xf>
    <xf numFmtId="14" fontId="8" fillId="27" borderId="12" xfId="42" applyNumberFormat="1" applyFont="1" applyFill="1" applyBorder="1" applyAlignment="1">
      <alignment horizontal="left" vertical="center"/>
    </xf>
    <xf numFmtId="14" fontId="8" fillId="27" borderId="24" xfId="42" applyNumberFormat="1" applyFont="1" applyFill="1" applyBorder="1" applyAlignment="1">
      <alignment horizontal="left" vertical="center"/>
    </xf>
    <xf numFmtId="14" fontId="8" fillId="27" borderId="25" xfId="42" applyNumberFormat="1" applyFont="1" applyFill="1" applyBorder="1" applyAlignment="1">
      <alignment horizontal="left" vertical="center"/>
    </xf>
    <xf numFmtId="14" fontId="8" fillId="27" borderId="64" xfId="42" applyNumberFormat="1" applyFont="1" applyFill="1" applyBorder="1" applyAlignment="1">
      <alignment horizontal="left" vertical="center"/>
    </xf>
    <xf numFmtId="14" fontId="8" fillId="27" borderId="19" xfId="42" applyNumberFormat="1" applyFont="1" applyFill="1" applyBorder="1" applyAlignment="1">
      <alignment horizontal="left" vertical="center"/>
    </xf>
    <xf numFmtId="14" fontId="8" fillId="27" borderId="23" xfId="42" applyNumberFormat="1" applyFont="1" applyFill="1" applyBorder="1" applyAlignment="1">
      <alignment horizontal="left" vertical="center"/>
    </xf>
    <xf numFmtId="0" fontId="8" fillId="27" borderId="12" xfId="42" applyFont="1" applyFill="1" applyBorder="1" applyAlignment="1">
      <alignment horizontal="left" vertical="center"/>
    </xf>
    <xf numFmtId="0" fontId="0" fillId="0" borderId="12" xfId="42" applyFont="1" applyBorder="1" applyAlignment="1">
      <alignment horizontal="center" vertical="center"/>
    </xf>
    <xf numFmtId="0" fontId="8" fillId="0" borderId="25" xfId="42" applyFont="1" applyBorder="1" applyAlignment="1">
      <alignment horizontal="center" vertical="center"/>
    </xf>
    <xf numFmtId="0" fontId="8" fillId="0" borderId="27" xfId="42" applyFont="1" applyBorder="1" applyAlignment="1">
      <alignment horizontal="center" vertical="center"/>
    </xf>
    <xf numFmtId="0" fontId="8" fillId="0" borderId="13" xfId="42" applyFont="1" applyBorder="1" applyAlignment="1">
      <alignment horizontal="center" vertical="center"/>
    </xf>
    <xf numFmtId="0" fontId="8" fillId="0" borderId="64" xfId="42" applyFont="1" applyBorder="1" applyAlignment="1">
      <alignment horizontal="center" vertical="center"/>
    </xf>
    <xf numFmtId="0" fontId="8" fillId="0" borderId="23" xfId="42" applyFont="1" applyBorder="1" applyAlignment="1">
      <alignment horizontal="center" vertical="center"/>
    </xf>
    <xf numFmtId="0" fontId="42" fillId="0" borderId="0" xfId="42" applyFont="1" applyBorder="1" applyAlignment="1">
      <alignment horizontal="center" vertical="center"/>
    </xf>
    <xf numFmtId="0" fontId="39" fillId="0" borderId="0" xfId="42" applyFont="1" applyBorder="1" applyAlignment="1">
      <alignment horizontal="center" vertical="center" wrapText="1"/>
    </xf>
    <xf numFmtId="0" fontId="39" fillId="0" borderId="0" xfId="42" applyFont="1" applyBorder="1" applyAlignment="1">
      <alignment horizontal="center" vertical="center"/>
    </xf>
    <xf numFmtId="0" fontId="39" fillId="0" borderId="0" xfId="42" applyFont="1" applyBorder="1" applyAlignment="1">
      <alignment horizontal="left" vertical="center" wrapText="1"/>
    </xf>
    <xf numFmtId="0" fontId="45" fillId="0" borderId="27" xfId="42" applyFont="1" applyBorder="1" applyAlignment="1">
      <alignment horizontal="center" vertical="center" wrapText="1"/>
    </xf>
    <xf numFmtId="0" fontId="8" fillId="0" borderId="12" xfId="42" applyFont="1" applyFill="1" applyBorder="1" applyAlignment="1">
      <alignment horizontal="left" vertical="center" shrinkToFit="1"/>
    </xf>
    <xf numFmtId="0" fontId="8" fillId="0" borderId="24" xfId="42" applyFont="1" applyFill="1" applyBorder="1" applyAlignment="1">
      <alignment horizontal="left" vertical="center" shrinkToFit="1"/>
    </xf>
    <xf numFmtId="0" fontId="8" fillId="0" borderId="25" xfId="42" applyFont="1" applyFill="1" applyBorder="1" applyAlignment="1">
      <alignment horizontal="left" vertical="center" shrinkToFit="1"/>
    </xf>
    <xf numFmtId="0" fontId="8" fillId="0" borderId="64" xfId="42" applyFont="1" applyFill="1" applyBorder="1" applyAlignment="1">
      <alignment horizontal="left" vertical="center" shrinkToFit="1"/>
    </xf>
    <xf numFmtId="0" fontId="8" fillId="0" borderId="19" xfId="42" applyFont="1" applyFill="1" applyBorder="1" applyAlignment="1">
      <alignment horizontal="left" vertical="center" shrinkToFit="1"/>
    </xf>
    <xf numFmtId="0" fontId="8" fillId="0" borderId="23" xfId="42" applyFont="1" applyFill="1" applyBorder="1" applyAlignment="1">
      <alignment horizontal="left" vertical="center" shrinkToFit="1"/>
    </xf>
    <xf numFmtId="0" fontId="0" fillId="0" borderId="12" xfId="42" applyFont="1" applyBorder="1" applyAlignment="1">
      <alignment horizontal="left" vertical="top" wrapText="1"/>
    </xf>
    <xf numFmtId="0" fontId="8" fillId="0" borderId="24" xfId="42" applyFont="1" applyBorder="1" applyAlignment="1">
      <alignment horizontal="left" vertical="top" wrapText="1"/>
    </xf>
    <xf numFmtId="0" fontId="8" fillId="0" borderId="25" xfId="42" applyFont="1" applyBorder="1" applyAlignment="1">
      <alignment horizontal="left" vertical="top" wrapText="1"/>
    </xf>
    <xf numFmtId="0" fontId="8" fillId="0" borderId="27" xfId="42" applyFont="1" applyBorder="1" applyAlignment="1">
      <alignment horizontal="left" vertical="top" wrapText="1"/>
    </xf>
    <xf numFmtId="0" fontId="8" fillId="0" borderId="0" xfId="42" applyFont="1" applyBorder="1" applyAlignment="1">
      <alignment horizontal="left" vertical="top" wrapText="1"/>
    </xf>
    <xf numFmtId="0" fontId="8" fillId="0" borderId="13" xfId="42" applyFont="1" applyBorder="1" applyAlignment="1">
      <alignment horizontal="left" vertical="top" wrapText="1"/>
    </xf>
    <xf numFmtId="0" fontId="8" fillId="0" borderId="64" xfId="42" applyFont="1" applyBorder="1" applyAlignment="1">
      <alignment horizontal="left" vertical="top" wrapText="1"/>
    </xf>
    <xf numFmtId="0" fontId="8" fillId="0" borderId="19" xfId="42" applyFont="1" applyBorder="1" applyAlignment="1">
      <alignment horizontal="left" vertical="top" wrapText="1"/>
    </xf>
    <xf numFmtId="0" fontId="8" fillId="0" borderId="23" xfId="42" applyFont="1" applyBorder="1" applyAlignment="1">
      <alignment horizontal="left" vertical="top" wrapText="1"/>
    </xf>
    <xf numFmtId="0" fontId="8" fillId="0" borderId="12" xfId="42" applyFont="1" applyBorder="1" applyAlignment="1">
      <alignment horizontal="center" vertical="center"/>
    </xf>
    <xf numFmtId="0" fontId="11" fillId="36" borderId="176" xfId="42" applyFont="1" applyFill="1" applyBorder="1" applyAlignment="1">
      <alignment horizontal="center" vertical="center" shrinkToFit="1"/>
    </xf>
    <xf numFmtId="0" fontId="11" fillId="36" borderId="177" xfId="42" applyFont="1" applyFill="1" applyBorder="1" applyAlignment="1">
      <alignment horizontal="center" vertical="center" shrinkToFit="1"/>
    </xf>
    <xf numFmtId="0" fontId="11" fillId="36" borderId="178" xfId="42" applyFont="1" applyFill="1" applyBorder="1" applyAlignment="1">
      <alignment horizontal="center" vertical="center" shrinkToFit="1"/>
    </xf>
    <xf numFmtId="0" fontId="8" fillId="27" borderId="12" xfId="42" applyNumberFormat="1" applyFont="1" applyFill="1" applyBorder="1" applyAlignment="1">
      <alignment horizontal="center" vertical="center" shrinkToFit="1"/>
    </xf>
    <xf numFmtId="0" fontId="8" fillId="27" borderId="24" xfId="42" applyNumberFormat="1" applyFont="1" applyFill="1" applyBorder="1" applyAlignment="1">
      <alignment horizontal="center" vertical="center" shrinkToFit="1"/>
    </xf>
    <xf numFmtId="0" fontId="8" fillId="27" borderId="64" xfId="42" applyNumberFormat="1" applyFont="1" applyFill="1" applyBorder="1" applyAlignment="1">
      <alignment horizontal="center" vertical="center" shrinkToFit="1"/>
    </xf>
    <xf numFmtId="0" fontId="8" fillId="27" borderId="19" xfId="42" applyNumberFormat="1" applyFont="1" applyFill="1" applyBorder="1" applyAlignment="1">
      <alignment horizontal="center" vertical="center" shrinkToFit="1"/>
    </xf>
    <xf numFmtId="0" fontId="8" fillId="27" borderId="70" xfId="42" applyNumberFormat="1" applyFont="1" applyFill="1" applyBorder="1" applyAlignment="1">
      <alignment horizontal="center" vertical="center"/>
    </xf>
    <xf numFmtId="0" fontId="8" fillId="27" borderId="71" xfId="42" applyNumberFormat="1" applyFont="1" applyFill="1" applyBorder="1" applyAlignment="1">
      <alignment horizontal="center" vertical="center"/>
    </xf>
    <xf numFmtId="0" fontId="8" fillId="27" borderId="72" xfId="42" applyNumberFormat="1" applyFont="1" applyFill="1" applyBorder="1" applyAlignment="1">
      <alignment horizontal="center" vertical="center"/>
    </xf>
    <xf numFmtId="0" fontId="8" fillId="27" borderId="73" xfId="42" applyNumberFormat="1" applyFont="1" applyFill="1" applyBorder="1" applyAlignment="1">
      <alignment horizontal="center" vertical="center"/>
    </xf>
    <xf numFmtId="0" fontId="8" fillId="27" borderId="24" xfId="42" applyNumberFormat="1" applyFont="1" applyFill="1" applyBorder="1" applyAlignment="1">
      <alignment horizontal="center" vertical="center"/>
    </xf>
    <xf numFmtId="0" fontId="8" fillId="27" borderId="25" xfId="42" applyNumberFormat="1" applyFont="1" applyFill="1" applyBorder="1" applyAlignment="1">
      <alignment horizontal="center" vertical="center"/>
    </xf>
    <xf numFmtId="0" fontId="8" fillId="27" borderId="19" xfId="42" applyNumberFormat="1" applyFont="1" applyFill="1" applyBorder="1" applyAlignment="1">
      <alignment horizontal="center" vertical="center"/>
    </xf>
    <xf numFmtId="0" fontId="8" fillId="27" borderId="23" xfId="42" applyNumberFormat="1" applyFont="1" applyFill="1" applyBorder="1" applyAlignment="1">
      <alignment horizontal="center" vertical="center"/>
    </xf>
    <xf numFmtId="0" fontId="8" fillId="0" borderId="0" xfId="42" applyFont="1" applyAlignment="1">
      <alignment horizontal="left" vertical="center" wrapText="1"/>
    </xf>
    <xf numFmtId="0" fontId="8" fillId="0" borderId="12" xfId="42" applyNumberFormat="1" applyFont="1" applyFill="1" applyBorder="1" applyAlignment="1">
      <alignment horizontal="left" vertical="center"/>
    </xf>
    <xf numFmtId="0" fontId="8" fillId="0" borderId="24" xfId="42" applyNumberFormat="1" applyFont="1" applyFill="1" applyBorder="1" applyAlignment="1">
      <alignment horizontal="left" vertical="center"/>
    </xf>
    <xf numFmtId="0" fontId="8" fillId="0" borderId="25" xfId="42" applyNumberFormat="1" applyFont="1" applyFill="1" applyBorder="1" applyAlignment="1">
      <alignment horizontal="left" vertical="center"/>
    </xf>
    <xf numFmtId="0" fontId="8" fillId="0" borderId="64" xfId="42" applyNumberFormat="1" applyFont="1" applyFill="1" applyBorder="1" applyAlignment="1">
      <alignment horizontal="left" vertical="center"/>
    </xf>
    <xf numFmtId="0" fontId="8" fillId="0" borderId="19" xfId="42" applyNumberFormat="1" applyFont="1" applyFill="1" applyBorder="1" applyAlignment="1">
      <alignment horizontal="left" vertical="center"/>
    </xf>
    <xf numFmtId="0" fontId="8" fillId="0" borderId="23" xfId="42" applyNumberFormat="1" applyFont="1" applyFill="1" applyBorder="1" applyAlignment="1">
      <alignment horizontal="left" vertical="center"/>
    </xf>
    <xf numFmtId="0" fontId="8" fillId="0" borderId="75" xfId="42" applyFont="1" applyBorder="1" applyAlignment="1">
      <alignment horizontal="center" vertical="center"/>
    </xf>
    <xf numFmtId="0" fontId="39" fillId="0" borderId="0" xfId="42" applyFont="1" applyFill="1" applyBorder="1" applyAlignment="1">
      <alignment horizontal="left" vertical="center" wrapText="1"/>
    </xf>
    <xf numFmtId="14" fontId="8" fillId="0" borderId="12" xfId="42" applyNumberFormat="1" applyFont="1" applyFill="1" applyBorder="1" applyAlignment="1">
      <alignment horizontal="left" vertical="center"/>
    </xf>
    <xf numFmtId="14" fontId="8" fillId="0" borderId="24" xfId="42" applyNumberFormat="1" applyFont="1" applyFill="1" applyBorder="1" applyAlignment="1">
      <alignment horizontal="left" vertical="center"/>
    </xf>
    <xf numFmtId="14" fontId="8" fillId="0" borderId="25" xfId="42" applyNumberFormat="1" applyFont="1" applyFill="1" applyBorder="1" applyAlignment="1">
      <alignment horizontal="left" vertical="center"/>
    </xf>
    <xf numFmtId="14" fontId="8" fillId="0" borderId="27" xfId="42" applyNumberFormat="1" applyFont="1" applyFill="1" applyBorder="1" applyAlignment="1">
      <alignment horizontal="left" vertical="center"/>
    </xf>
    <xf numFmtId="14" fontId="8" fillId="0" borderId="0" xfId="42" applyNumberFormat="1" applyFont="1" applyFill="1" applyBorder="1" applyAlignment="1">
      <alignment horizontal="left" vertical="center"/>
    </xf>
    <xf numFmtId="14" fontId="8" fillId="0" borderId="13" xfId="42" applyNumberFormat="1" applyFont="1" applyFill="1" applyBorder="1" applyAlignment="1">
      <alignment horizontal="left" vertical="center"/>
    </xf>
    <xf numFmtId="0" fontId="42" fillId="0" borderId="0" xfId="42" applyFont="1" applyBorder="1" applyAlignment="1">
      <alignment vertical="center"/>
    </xf>
    <xf numFmtId="0" fontId="8" fillId="27" borderId="12" xfId="42" applyNumberFormat="1" applyFont="1" applyFill="1" applyBorder="1" applyAlignment="1">
      <alignment horizontal="center" vertical="center"/>
    </xf>
    <xf numFmtId="0" fontId="8" fillId="27" borderId="64" xfId="42" applyNumberFormat="1" applyFont="1" applyFill="1" applyBorder="1" applyAlignment="1">
      <alignment horizontal="center" vertical="center"/>
    </xf>
    <xf numFmtId="0" fontId="0" fillId="0" borderId="112" xfId="42" applyFont="1" applyBorder="1" applyAlignment="1">
      <alignment horizontal="center" vertical="center"/>
    </xf>
    <xf numFmtId="0" fontId="8" fillId="0" borderId="112" xfId="42" applyFont="1" applyBorder="1" applyAlignment="1">
      <alignment horizontal="center" vertical="center"/>
    </xf>
    <xf numFmtId="0" fontId="0" fillId="0" borderId="112" xfId="42" applyFont="1" applyBorder="1" applyAlignment="1">
      <alignment vertical="center" wrapText="1"/>
    </xf>
    <xf numFmtId="0" fontId="8" fillId="0" borderId="112" xfId="42" applyFont="1" applyBorder="1" applyAlignment="1">
      <alignment vertical="center" wrapText="1"/>
    </xf>
    <xf numFmtId="14" fontId="38" fillId="0" borderId="65" xfId="42" applyNumberFormat="1" applyFont="1" applyBorder="1" applyAlignment="1">
      <alignment horizontal="center" vertical="center"/>
    </xf>
    <xf numFmtId="0" fontId="38" fillId="0" borderId="66" xfId="42" applyFont="1" applyBorder="1" applyAlignment="1">
      <alignment horizontal="center" vertical="center"/>
    </xf>
    <xf numFmtId="0" fontId="38" fillId="0" borderId="67" xfId="42" applyFont="1" applyBorder="1" applyAlignment="1">
      <alignment horizontal="center" vertical="center"/>
    </xf>
    <xf numFmtId="0" fontId="38" fillId="0" borderId="60" xfId="42" applyFont="1" applyBorder="1" applyAlignment="1">
      <alignment horizontal="center" vertical="center"/>
    </xf>
    <xf numFmtId="0" fontId="38" fillId="0" borderId="57" xfId="42" applyFont="1" applyBorder="1" applyAlignment="1">
      <alignment horizontal="center" vertical="center"/>
    </xf>
    <xf numFmtId="0" fontId="38" fillId="0" borderId="61" xfId="42" applyFont="1" applyBorder="1" applyAlignment="1">
      <alignment horizontal="center" vertical="center"/>
    </xf>
    <xf numFmtId="0" fontId="38" fillId="0" borderId="79" xfId="42" applyFont="1" applyBorder="1" applyAlignment="1">
      <alignment horizontal="center" vertical="center"/>
    </xf>
    <xf numFmtId="0" fontId="8" fillId="0" borderId="0" xfId="42" applyFont="1" applyFill="1" applyBorder="1" applyAlignment="1">
      <alignment horizontal="center" vertical="center"/>
    </xf>
    <xf numFmtId="0" fontId="8" fillId="0" borderId="0" xfId="42" applyFont="1" applyBorder="1" applyAlignment="1">
      <alignment horizontal="center" vertical="center"/>
    </xf>
    <xf numFmtId="180" fontId="8" fillId="0" borderId="12" xfId="42" applyNumberFormat="1" applyFont="1" applyBorder="1" applyAlignment="1">
      <alignment horizontal="left" vertical="center"/>
    </xf>
    <xf numFmtId="180" fontId="8" fillId="0" borderId="24" xfId="42" applyNumberFormat="1" applyFont="1" applyBorder="1" applyAlignment="1">
      <alignment horizontal="left" vertical="center"/>
    </xf>
    <xf numFmtId="180" fontId="8" fillId="0" borderId="25" xfId="42" applyNumberFormat="1" applyFont="1" applyBorder="1" applyAlignment="1">
      <alignment horizontal="left" vertical="center"/>
    </xf>
    <xf numFmtId="180" fontId="8" fillId="0" borderId="64" xfId="42" applyNumberFormat="1" applyFont="1" applyBorder="1" applyAlignment="1">
      <alignment horizontal="left" vertical="center"/>
    </xf>
    <xf numFmtId="180" fontId="8" fillId="0" borderId="19" xfId="42" applyNumberFormat="1" applyFont="1" applyBorder="1" applyAlignment="1">
      <alignment horizontal="left" vertical="center"/>
    </xf>
    <xf numFmtId="180" fontId="8" fillId="0" borderId="23" xfId="42" applyNumberFormat="1" applyFont="1" applyBorder="1" applyAlignment="1">
      <alignment horizontal="left" vertical="center"/>
    </xf>
    <xf numFmtId="0" fontId="0" fillId="0" borderId="0" xfId="42" applyFont="1" applyBorder="1" applyAlignment="1">
      <alignment horizontal="center" vertical="center" wrapText="1"/>
    </xf>
    <xf numFmtId="0" fontId="8" fillId="0" borderId="0" xfId="42" applyFont="1" applyBorder="1" applyAlignment="1">
      <alignment horizontal="center" vertical="center" wrapText="1"/>
    </xf>
    <xf numFmtId="14" fontId="8" fillId="27" borderId="12" xfId="42" applyNumberFormat="1" applyFont="1" applyFill="1" applyBorder="1" applyAlignment="1">
      <alignment horizontal="center" vertical="center"/>
    </xf>
    <xf numFmtId="0" fontId="8" fillId="27" borderId="24" xfId="42" applyFont="1" applyFill="1" applyBorder="1" applyAlignment="1">
      <alignment horizontal="center" vertical="center"/>
    </xf>
    <xf numFmtId="0" fontId="8" fillId="27" borderId="25" xfId="42" applyFont="1" applyFill="1" applyBorder="1" applyAlignment="1">
      <alignment horizontal="center" vertical="center"/>
    </xf>
    <xf numFmtId="0" fontId="8" fillId="27" borderId="64" xfId="42" applyFont="1" applyFill="1" applyBorder="1" applyAlignment="1">
      <alignment horizontal="center" vertical="center"/>
    </xf>
    <xf numFmtId="0" fontId="8" fillId="27" borderId="19" xfId="42" applyFont="1" applyFill="1" applyBorder="1" applyAlignment="1">
      <alignment horizontal="center" vertical="center"/>
    </xf>
    <xf numFmtId="0" fontId="8" fillId="27" borderId="23" xfId="42" applyFont="1" applyFill="1" applyBorder="1" applyAlignment="1">
      <alignment horizontal="center" vertical="center"/>
    </xf>
    <xf numFmtId="0" fontId="42" fillId="34" borderId="128" xfId="42" applyFont="1" applyFill="1" applyBorder="1" applyAlignment="1">
      <alignment horizontal="center" vertical="center" textRotation="255"/>
    </xf>
    <xf numFmtId="0" fontId="42" fillId="34" borderId="129" xfId="42" applyFont="1" applyFill="1" applyBorder="1" applyAlignment="1">
      <alignment horizontal="center" vertical="center" textRotation="255"/>
    </xf>
    <xf numFmtId="0" fontId="42" fillId="34" borderId="130" xfId="42" applyFont="1" applyFill="1" applyBorder="1" applyAlignment="1">
      <alignment horizontal="center" vertical="center" textRotation="255"/>
    </xf>
    <xf numFmtId="0" fontId="42" fillId="0" borderId="27" xfId="42" applyFont="1" applyBorder="1" applyAlignment="1">
      <alignment horizontal="center" vertical="center"/>
    </xf>
    <xf numFmtId="0" fontId="8" fillId="0" borderId="12" xfId="42" applyFont="1" applyBorder="1" applyAlignment="1">
      <alignment horizontal="left" vertical="center"/>
    </xf>
    <xf numFmtId="0" fontId="8" fillId="0" borderId="24" xfId="42" applyFont="1" applyBorder="1" applyAlignment="1">
      <alignment horizontal="left" vertical="center"/>
    </xf>
    <xf numFmtId="0" fontId="8" fillId="0" borderId="25" xfId="42" applyFont="1" applyBorder="1" applyAlignment="1">
      <alignment horizontal="left" vertical="center"/>
    </xf>
    <xf numFmtId="0" fontId="8" fillId="0" borderId="64" xfId="42" applyFont="1" applyBorder="1" applyAlignment="1">
      <alignment horizontal="left" vertical="center"/>
    </xf>
    <xf numFmtId="0" fontId="8" fillId="0" borderId="19" xfId="42" applyFont="1" applyBorder="1" applyAlignment="1">
      <alignment horizontal="left" vertical="center"/>
    </xf>
    <xf numFmtId="0" fontId="8" fillId="0" borderId="23" xfId="42" applyFont="1" applyBorder="1" applyAlignment="1">
      <alignment horizontal="left" vertical="center"/>
    </xf>
    <xf numFmtId="0" fontId="0" fillId="0" borderId="0" xfId="42" applyFont="1" applyAlignment="1">
      <alignment horizontal="right" vertical="center"/>
    </xf>
    <xf numFmtId="0" fontId="8" fillId="0" borderId="0" xfId="42" applyFont="1" applyAlignment="1">
      <alignment horizontal="right" vertical="center"/>
    </xf>
    <xf numFmtId="0" fontId="8" fillId="0" borderId="0" xfId="42" applyFont="1" applyAlignment="1">
      <alignment horizontal="center" vertical="center"/>
    </xf>
    <xf numFmtId="0" fontId="8" fillId="0" borderId="59" xfId="42" applyFont="1" applyBorder="1" applyAlignment="1">
      <alignment horizontal="center" vertical="center"/>
    </xf>
    <xf numFmtId="14" fontId="38" fillId="0" borderId="79" xfId="42" applyNumberFormat="1" applyFont="1" applyBorder="1" applyAlignment="1">
      <alignment horizontal="center" vertical="center"/>
    </xf>
    <xf numFmtId="14" fontId="38" fillId="0" borderId="67" xfId="42" applyNumberFormat="1" applyFont="1" applyBorder="1" applyAlignment="1">
      <alignment horizontal="center" vertical="center"/>
    </xf>
    <xf numFmtId="14" fontId="38" fillId="0" borderId="60" xfId="42" applyNumberFormat="1" applyFont="1" applyBorder="1" applyAlignment="1">
      <alignment horizontal="center" vertical="center"/>
    </xf>
    <xf numFmtId="14" fontId="38" fillId="0" borderId="57" xfId="42" applyNumberFormat="1" applyFont="1" applyBorder="1" applyAlignment="1">
      <alignment horizontal="center" vertical="center"/>
    </xf>
    <xf numFmtId="14" fontId="38" fillId="0" borderId="61" xfId="42" applyNumberFormat="1" applyFont="1" applyBorder="1" applyAlignment="1">
      <alignment horizontal="center" vertical="center"/>
    </xf>
    <xf numFmtId="49" fontId="0" fillId="27" borderId="12" xfId="42" applyNumberFormat="1" applyFont="1" applyFill="1" applyBorder="1" applyAlignment="1">
      <alignment horizontal="left" vertical="center" shrinkToFit="1"/>
    </xf>
    <xf numFmtId="49" fontId="8" fillId="27" borderId="24" xfId="42" applyNumberFormat="1" applyFont="1" applyFill="1" applyBorder="1" applyAlignment="1">
      <alignment horizontal="left" vertical="center" shrinkToFit="1"/>
    </xf>
    <xf numFmtId="49" fontId="8" fillId="27" borderId="25" xfId="42" applyNumberFormat="1" applyFont="1" applyFill="1" applyBorder="1" applyAlignment="1">
      <alignment horizontal="left" vertical="center" shrinkToFit="1"/>
    </xf>
    <xf numFmtId="49" fontId="8" fillId="27" borderId="64" xfId="42" applyNumberFormat="1" applyFont="1" applyFill="1" applyBorder="1" applyAlignment="1">
      <alignment horizontal="left" vertical="center" shrinkToFit="1"/>
    </xf>
    <xf numFmtId="49" fontId="8" fillId="27" borderId="19" xfId="42" applyNumberFormat="1" applyFont="1" applyFill="1" applyBorder="1" applyAlignment="1">
      <alignment horizontal="left" vertical="center" shrinkToFit="1"/>
    </xf>
    <xf numFmtId="49" fontId="8" fillId="27" borderId="23" xfId="42" applyNumberFormat="1" applyFont="1" applyFill="1" applyBorder="1" applyAlignment="1">
      <alignment horizontal="left" vertical="center" shrinkToFit="1"/>
    </xf>
    <xf numFmtId="0" fontId="38" fillId="26" borderId="0" xfId="51" quotePrefix="1" applyFont="1" applyFill="1" applyBorder="1" applyAlignment="1">
      <alignment horizontal="left" vertical="center" wrapText="1"/>
    </xf>
    <xf numFmtId="0" fontId="38" fillId="26" borderId="0" xfId="51" quotePrefix="1" applyFont="1" applyFill="1" applyBorder="1" applyAlignment="1">
      <alignment horizontal="left" vertical="center"/>
    </xf>
    <xf numFmtId="0" fontId="8" fillId="0" borderId="112" xfId="42" applyFont="1" applyBorder="1" applyAlignment="1">
      <alignment vertical="center"/>
    </xf>
    <xf numFmtId="14" fontId="0" fillId="27" borderId="12" xfId="42" applyNumberFormat="1" applyFont="1" applyFill="1" applyBorder="1" applyAlignment="1">
      <alignment vertical="center"/>
    </xf>
    <xf numFmtId="14" fontId="8" fillId="27" borderId="24" xfId="42" applyNumberFormat="1" applyFont="1" applyFill="1" applyBorder="1" applyAlignment="1">
      <alignment vertical="center"/>
    </xf>
    <xf numFmtId="14" fontId="8" fillId="27" borderId="25" xfId="42" applyNumberFormat="1" applyFont="1" applyFill="1" applyBorder="1" applyAlignment="1">
      <alignment vertical="center"/>
    </xf>
    <xf numFmtId="14" fontId="8" fillId="27" borderId="64" xfId="42" applyNumberFormat="1" applyFont="1" applyFill="1" applyBorder="1" applyAlignment="1">
      <alignment vertical="center"/>
    </xf>
    <xf numFmtId="14" fontId="8" fillId="27" borderId="19" xfId="42" applyNumberFormat="1" applyFont="1" applyFill="1" applyBorder="1" applyAlignment="1">
      <alignment vertical="center"/>
    </xf>
    <xf numFmtId="14" fontId="8" fillId="27" borderId="23" xfId="42" applyNumberFormat="1" applyFont="1" applyFill="1" applyBorder="1" applyAlignment="1">
      <alignment vertical="center"/>
    </xf>
    <xf numFmtId="0" fontId="0" fillId="27" borderId="12" xfId="42" applyFont="1" applyFill="1" applyBorder="1" applyAlignment="1">
      <alignment horizontal="left" vertical="top" wrapText="1"/>
    </xf>
    <xf numFmtId="0" fontId="8" fillId="27" borderId="24" xfId="42" applyFont="1" applyFill="1" applyBorder="1" applyAlignment="1">
      <alignment horizontal="left" vertical="top" wrapText="1"/>
    </xf>
    <xf numFmtId="0" fontId="8" fillId="27" borderId="25" xfId="42" applyFont="1" applyFill="1" applyBorder="1" applyAlignment="1">
      <alignment horizontal="left" vertical="top" wrapText="1"/>
    </xf>
    <xf numFmtId="0" fontId="8" fillId="27" borderId="27" xfId="42" applyFont="1" applyFill="1" applyBorder="1" applyAlignment="1">
      <alignment horizontal="left" vertical="top" wrapText="1"/>
    </xf>
    <xf numFmtId="0" fontId="8" fillId="27" borderId="0" xfId="42" applyFont="1" applyFill="1" applyBorder="1" applyAlignment="1">
      <alignment horizontal="left" vertical="top" wrapText="1"/>
    </xf>
    <xf numFmtId="0" fontId="8" fillId="27" borderId="13" xfId="42" applyFont="1" applyFill="1" applyBorder="1" applyAlignment="1">
      <alignment horizontal="left" vertical="top" wrapText="1"/>
    </xf>
    <xf numFmtId="0" fontId="8" fillId="27" borderId="64" xfId="42" applyFont="1" applyFill="1" applyBorder="1" applyAlignment="1">
      <alignment horizontal="left" vertical="top" wrapText="1"/>
    </xf>
    <xf numFmtId="0" fontId="8" fillId="27" borderId="19" xfId="42" applyFont="1" applyFill="1" applyBorder="1" applyAlignment="1">
      <alignment horizontal="left" vertical="top" wrapText="1"/>
    </xf>
    <xf numFmtId="0" fontId="8" fillId="27" borderId="23" xfId="42" applyFont="1" applyFill="1" applyBorder="1" applyAlignment="1">
      <alignment horizontal="left" vertical="top" wrapText="1"/>
    </xf>
    <xf numFmtId="49" fontId="0" fillId="27" borderId="24" xfId="42" applyNumberFormat="1" applyFont="1" applyFill="1" applyBorder="1" applyAlignment="1">
      <alignment horizontal="left" vertical="center" shrinkToFit="1"/>
    </xf>
    <xf numFmtId="14" fontId="8" fillId="0" borderId="64" xfId="42" applyNumberFormat="1" applyFont="1" applyFill="1" applyBorder="1" applyAlignment="1">
      <alignment horizontal="left" vertical="center"/>
    </xf>
    <xf numFmtId="14" fontId="8" fillId="0" borderId="19" xfId="42" applyNumberFormat="1" applyFont="1" applyFill="1" applyBorder="1" applyAlignment="1">
      <alignment horizontal="left" vertical="center"/>
    </xf>
    <xf numFmtId="14" fontId="8" fillId="0" borderId="23" xfId="42" applyNumberFormat="1" applyFont="1" applyFill="1" applyBorder="1" applyAlignment="1">
      <alignment horizontal="left" vertical="center"/>
    </xf>
    <xf numFmtId="0" fontId="8" fillId="0" borderId="0" xfId="42" applyFont="1" applyBorder="1" applyAlignment="1">
      <alignment horizontal="left" vertical="center" wrapText="1"/>
    </xf>
    <xf numFmtId="0" fontId="8" fillId="0" borderId="13" xfId="42" applyFont="1" applyBorder="1" applyAlignment="1">
      <alignment horizontal="left" vertical="center" wrapText="1"/>
    </xf>
    <xf numFmtId="0" fontId="0" fillId="0" borderId="21" xfId="42" applyFont="1" applyBorder="1" applyAlignment="1">
      <alignment horizontal="left" vertical="center" wrapText="1"/>
    </xf>
    <xf numFmtId="0" fontId="8" fillId="0" borderId="22" xfId="42" applyFont="1" applyBorder="1" applyAlignment="1">
      <alignment horizontal="left" vertical="center" wrapText="1"/>
    </xf>
    <xf numFmtId="0" fontId="8" fillId="0" borderId="21" xfId="42" applyFont="1" applyBorder="1" applyAlignment="1">
      <alignment horizontal="left" vertical="center" wrapText="1"/>
    </xf>
    <xf numFmtId="49" fontId="38" fillId="27" borderId="12" xfId="42" applyNumberFormat="1" applyFont="1" applyFill="1" applyBorder="1" applyAlignment="1">
      <alignment horizontal="center" vertical="center"/>
    </xf>
    <xf numFmtId="49" fontId="38" fillId="27" borderId="25" xfId="42" applyNumberFormat="1" applyFont="1" applyFill="1" applyBorder="1" applyAlignment="1">
      <alignment horizontal="center" vertical="center"/>
    </xf>
    <xf numFmtId="49" fontId="38" fillId="27" borderId="64" xfId="42" applyNumberFormat="1" applyFont="1" applyFill="1" applyBorder="1" applyAlignment="1">
      <alignment horizontal="center" vertical="center"/>
    </xf>
    <xf numFmtId="49" fontId="38" fillId="27" borderId="23" xfId="42" applyNumberFormat="1" applyFont="1" applyFill="1" applyBorder="1" applyAlignment="1">
      <alignment horizontal="center" vertical="center"/>
    </xf>
    <xf numFmtId="0" fontId="34" fillId="27" borderId="27" xfId="51" applyNumberFormat="1" applyFont="1" applyFill="1" applyBorder="1" applyAlignment="1">
      <alignment horizontal="left" vertical="center" wrapText="1"/>
    </xf>
    <xf numFmtId="0" fontId="34" fillId="27" borderId="0" xfId="51" applyNumberFormat="1" applyFont="1" applyFill="1" applyBorder="1" applyAlignment="1">
      <alignment horizontal="left" vertical="center"/>
    </xf>
    <xf numFmtId="0" fontId="34" fillId="27" borderId="27" xfId="51" applyNumberFormat="1" applyFont="1" applyFill="1" applyBorder="1" applyAlignment="1">
      <alignment horizontal="left" vertical="center"/>
    </xf>
    <xf numFmtId="0" fontId="0" fillId="27" borderId="12" xfId="42" applyNumberFormat="1" applyFont="1" applyFill="1" applyBorder="1" applyAlignment="1">
      <alignment horizontal="left" vertical="center" shrinkToFit="1"/>
    </xf>
    <xf numFmtId="0" fontId="0" fillId="27" borderId="24" xfId="42" applyNumberFormat="1" applyFont="1" applyFill="1" applyBorder="1" applyAlignment="1">
      <alignment horizontal="left" vertical="center" shrinkToFit="1"/>
    </xf>
    <xf numFmtId="0" fontId="8" fillId="27" borderId="24" xfId="42" applyNumberFormat="1" applyFont="1" applyFill="1" applyBorder="1" applyAlignment="1">
      <alignment horizontal="left" vertical="center" shrinkToFit="1"/>
    </xf>
    <xf numFmtId="0" fontId="8" fillId="27" borderId="25" xfId="42" applyNumberFormat="1" applyFont="1" applyFill="1" applyBorder="1" applyAlignment="1">
      <alignment horizontal="left" vertical="center" shrinkToFit="1"/>
    </xf>
    <xf numFmtId="0" fontId="8" fillId="27" borderId="64" xfId="42" applyNumberFormat="1" applyFont="1" applyFill="1" applyBorder="1" applyAlignment="1">
      <alignment horizontal="left" vertical="center" shrinkToFit="1"/>
    </xf>
    <xf numFmtId="0" fontId="8" fillId="27" borderId="19" xfId="42" applyNumberFormat="1" applyFont="1" applyFill="1" applyBorder="1" applyAlignment="1">
      <alignment horizontal="left" vertical="center" shrinkToFit="1"/>
    </xf>
    <xf numFmtId="0" fontId="8" fillId="27" borderId="23" xfId="42" applyNumberFormat="1" applyFont="1" applyFill="1" applyBorder="1" applyAlignment="1">
      <alignment horizontal="left" vertical="center" shrinkToFit="1"/>
    </xf>
    <xf numFmtId="0" fontId="0" fillId="27" borderId="25" xfId="42" applyNumberFormat="1" applyFont="1" applyFill="1" applyBorder="1" applyAlignment="1">
      <alignment horizontal="left" vertical="center" shrinkToFit="1"/>
    </xf>
    <xf numFmtId="0" fontId="0" fillId="27" borderId="64" xfId="42" applyNumberFormat="1" applyFont="1" applyFill="1" applyBorder="1" applyAlignment="1">
      <alignment horizontal="left" vertical="center" shrinkToFit="1"/>
    </xf>
    <xf numFmtId="0" fontId="0" fillId="27" borderId="19" xfId="42" applyNumberFormat="1" applyFont="1" applyFill="1" applyBorder="1" applyAlignment="1">
      <alignment horizontal="left" vertical="center" shrinkToFit="1"/>
    </xf>
    <xf numFmtId="0" fontId="0" fillId="27" borderId="23" xfId="42" applyNumberFormat="1" applyFont="1" applyFill="1" applyBorder="1" applyAlignment="1">
      <alignment horizontal="left" vertical="center" shrinkToFit="1"/>
    </xf>
    <xf numFmtId="0" fontId="47" fillId="0" borderId="24" xfId="42" applyFont="1" applyBorder="1" applyAlignment="1">
      <alignment horizontal="center" vertical="center" wrapText="1"/>
    </xf>
    <xf numFmtId="0" fontId="47" fillId="0" borderId="71" xfId="42" applyFont="1" applyBorder="1" applyAlignment="1">
      <alignment horizontal="center" vertical="center" wrapText="1"/>
    </xf>
    <xf numFmtId="0" fontId="47" fillId="0" borderId="0" xfId="42" applyFont="1" applyBorder="1" applyAlignment="1">
      <alignment horizontal="center" vertical="center" wrapText="1"/>
    </xf>
    <xf numFmtId="0" fontId="47" fillId="0" borderId="75" xfId="42" applyFont="1" applyBorder="1" applyAlignment="1">
      <alignment horizontal="center" vertical="center" wrapText="1"/>
    </xf>
    <xf numFmtId="0" fontId="47" fillId="0" borderId="64" xfId="42" applyFont="1" applyBorder="1" applyAlignment="1">
      <alignment horizontal="center" vertical="center" wrapText="1"/>
    </xf>
    <xf numFmtId="0" fontId="47" fillId="0" borderId="19" xfId="42" applyFont="1" applyBorder="1" applyAlignment="1">
      <alignment horizontal="center" vertical="center" wrapText="1"/>
    </xf>
    <xf numFmtId="0" fontId="47" fillId="0" borderId="73" xfId="42" applyFont="1" applyBorder="1" applyAlignment="1">
      <alignment horizontal="center" vertical="center" wrapText="1"/>
    </xf>
    <xf numFmtId="14" fontId="0" fillId="27" borderId="12" xfId="42" applyNumberFormat="1" applyFont="1" applyFill="1" applyBorder="1" applyAlignment="1">
      <alignment horizontal="left" vertical="center"/>
    </xf>
    <xf numFmtId="0" fontId="47" fillId="0" borderId="24" xfId="42" applyFont="1" applyBorder="1" applyAlignment="1">
      <alignment horizontal="left" vertical="center" wrapText="1"/>
    </xf>
    <xf numFmtId="0" fontId="47" fillId="0" borderId="25" xfId="42" applyFont="1" applyBorder="1" applyAlignment="1">
      <alignment horizontal="left" vertical="center" wrapText="1"/>
    </xf>
    <xf numFmtId="0" fontId="47" fillId="0" borderId="0" xfId="42" applyFont="1" applyBorder="1" applyAlignment="1">
      <alignment horizontal="left" vertical="center" wrapText="1"/>
    </xf>
    <xf numFmtId="0" fontId="47" fillId="0" borderId="13" xfId="42" applyFont="1" applyBorder="1" applyAlignment="1">
      <alignment horizontal="left" vertical="center" wrapText="1"/>
    </xf>
    <xf numFmtId="0" fontId="47" fillId="0" borderId="19" xfId="42" applyFont="1" applyBorder="1" applyAlignment="1">
      <alignment horizontal="left" vertical="center" wrapText="1"/>
    </xf>
    <xf numFmtId="0" fontId="47" fillId="0" borderId="23" xfId="42" applyFont="1" applyBorder="1" applyAlignment="1">
      <alignment horizontal="left" vertical="center" wrapText="1"/>
    </xf>
    <xf numFmtId="14" fontId="8" fillId="0" borderId="12" xfId="42" applyNumberFormat="1" applyFont="1" applyFill="1" applyBorder="1" applyAlignment="1">
      <alignment horizontal="left" vertical="center" shrinkToFit="1"/>
    </xf>
    <xf numFmtId="0" fontId="34" fillId="0" borderId="27" xfId="42" applyFont="1" applyBorder="1" applyAlignment="1">
      <alignment horizontal="left" vertical="center" wrapText="1"/>
    </xf>
    <xf numFmtId="0" fontId="34" fillId="0" borderId="0" xfId="42" applyFont="1" applyBorder="1" applyAlignment="1">
      <alignment horizontal="left" vertical="center" wrapText="1"/>
    </xf>
    <xf numFmtId="0" fontId="37" fillId="27" borderId="12" xfId="42" applyFont="1" applyFill="1" applyBorder="1" applyAlignment="1">
      <alignment horizontal="center" vertical="center" wrapText="1"/>
    </xf>
    <xf numFmtId="0" fontId="37" fillId="27" borderId="25" xfId="42" applyFont="1" applyFill="1" applyBorder="1" applyAlignment="1">
      <alignment horizontal="center" vertical="center" wrapText="1"/>
    </xf>
    <xf numFmtId="0" fontId="37" fillId="27" borderId="64" xfId="42" applyFont="1" applyFill="1" applyBorder="1" applyAlignment="1">
      <alignment horizontal="center" vertical="center" wrapText="1"/>
    </xf>
    <xf numFmtId="0" fontId="37" fillId="27" borderId="23" xfId="42" applyFont="1" applyFill="1" applyBorder="1" applyAlignment="1">
      <alignment horizontal="center" vertical="center" wrapText="1"/>
    </xf>
    <xf numFmtId="0" fontId="41" fillId="0" borderId="0" xfId="42" applyFont="1" applyBorder="1" applyAlignment="1">
      <alignment horizontal="left" wrapText="1"/>
    </xf>
    <xf numFmtId="0" fontId="34" fillId="0" borderId="27" xfId="42" applyFont="1" applyBorder="1" applyAlignment="1">
      <alignment horizontal="center" vertical="center" wrapText="1"/>
    </xf>
    <xf numFmtId="0" fontId="34" fillId="0" borderId="0" xfId="42" applyFont="1" applyBorder="1" applyAlignment="1">
      <alignment horizontal="center" vertical="center" wrapText="1"/>
    </xf>
    <xf numFmtId="0" fontId="34" fillId="27" borderId="34" xfId="42" applyFont="1" applyFill="1" applyBorder="1" applyAlignment="1">
      <alignment horizontal="left" vertical="center" wrapText="1"/>
    </xf>
    <xf numFmtId="0" fontId="34" fillId="27" borderId="15" xfId="42" applyFont="1" applyFill="1" applyBorder="1" applyAlignment="1">
      <alignment horizontal="left" vertical="center" wrapText="1"/>
    </xf>
    <xf numFmtId="0" fontId="34" fillId="27" borderId="35" xfId="42" applyFont="1" applyFill="1" applyBorder="1" applyAlignment="1">
      <alignment horizontal="left" vertical="center" wrapText="1"/>
    </xf>
    <xf numFmtId="0" fontId="34" fillId="27" borderId="32" xfId="42" applyFont="1" applyFill="1" applyBorder="1" applyAlignment="1">
      <alignment horizontal="left" vertical="center" wrapText="1"/>
    </xf>
    <xf numFmtId="0" fontId="34" fillId="27" borderId="11" xfId="42" applyFont="1" applyFill="1" applyBorder="1" applyAlignment="1">
      <alignment horizontal="left" vertical="center" wrapText="1"/>
    </xf>
    <xf numFmtId="0" fontId="34" fillId="27" borderId="42" xfId="42" applyFont="1" applyFill="1" applyBorder="1" applyAlignment="1">
      <alignment horizontal="left" vertical="center" wrapText="1"/>
    </xf>
    <xf numFmtId="0" fontId="34" fillId="0" borderId="0" xfId="42" applyFont="1" applyBorder="1" applyAlignment="1">
      <alignment horizontal="left" wrapText="1"/>
    </xf>
    <xf numFmtId="0" fontId="34" fillId="0" borderId="11" xfId="42" applyFont="1" applyBorder="1" applyAlignment="1">
      <alignment horizontal="left" wrapText="1"/>
    </xf>
    <xf numFmtId="0" fontId="8" fillId="0" borderId="40" xfId="42" applyFont="1" applyFill="1" applyBorder="1" applyAlignment="1">
      <alignment horizontal="center" vertical="center"/>
    </xf>
    <xf numFmtId="0" fontId="8" fillId="0" borderId="45" xfId="42" applyFont="1" applyFill="1" applyBorder="1" applyAlignment="1">
      <alignment horizontal="left" wrapText="1"/>
    </xf>
    <xf numFmtId="0" fontId="8" fillId="0" borderId="40" xfId="42" applyFont="1" applyFill="1" applyBorder="1" applyAlignment="1">
      <alignment horizontal="center" vertical="center" wrapText="1"/>
    </xf>
    <xf numFmtId="0" fontId="8" fillId="0" borderId="25" xfId="42" applyFont="1" applyFill="1" applyBorder="1" applyAlignment="1">
      <alignment horizontal="center" vertical="center" textRotation="255"/>
    </xf>
    <xf numFmtId="0" fontId="8" fillId="0" borderId="13" xfId="42" applyFont="1" applyFill="1" applyBorder="1" applyAlignment="1">
      <alignment horizontal="center" vertical="center" textRotation="255"/>
    </xf>
    <xf numFmtId="0" fontId="8" fillId="0" borderId="23" xfId="42" applyFont="1" applyFill="1" applyBorder="1" applyAlignment="1">
      <alignment horizontal="center" vertical="center" textRotation="255"/>
    </xf>
    <xf numFmtId="0" fontId="8" fillId="0" borderId="0" xfId="42" applyFont="1" applyFill="1" applyAlignment="1">
      <alignment horizontal="left" vertical="top" wrapText="1"/>
    </xf>
    <xf numFmtId="0" fontId="34" fillId="0" borderId="87" xfId="42" applyFont="1" applyFill="1" applyBorder="1" applyAlignment="1">
      <alignment horizontal="left" vertical="center" textRotation="255"/>
    </xf>
    <xf numFmtId="0" fontId="34" fillId="0" borderId="76" xfId="42" applyFont="1" applyFill="1" applyBorder="1" applyAlignment="1">
      <alignment horizontal="left" vertical="center" textRotation="255"/>
    </xf>
    <xf numFmtId="0" fontId="37" fillId="28" borderId="43" xfId="42" applyFont="1" applyFill="1" applyBorder="1" applyAlignment="1">
      <alignment horizontal="center" vertical="center" wrapText="1"/>
    </xf>
    <xf numFmtId="0" fontId="37" fillId="28" borderId="36" xfId="42" applyFont="1" applyFill="1" applyBorder="1" applyAlignment="1">
      <alignment horizontal="center" vertical="center" wrapText="1"/>
    </xf>
    <xf numFmtId="0" fontId="37" fillId="28" borderId="17" xfId="42" applyFont="1" applyFill="1" applyBorder="1" applyAlignment="1">
      <alignment horizontal="center" vertical="center" wrapText="1"/>
    </xf>
    <xf numFmtId="0" fontId="37" fillId="28" borderId="0" xfId="42" applyFont="1" applyFill="1" applyBorder="1" applyAlignment="1">
      <alignment horizontal="center" vertical="center" wrapText="1"/>
    </xf>
    <xf numFmtId="0" fontId="37" fillId="28" borderId="20" xfId="42" applyFont="1" applyFill="1" applyBorder="1" applyAlignment="1">
      <alignment horizontal="center" vertical="center" wrapText="1"/>
    </xf>
    <xf numFmtId="0" fontId="37" fillId="28" borderId="10" xfId="42" applyFont="1" applyFill="1" applyBorder="1" applyAlignment="1">
      <alignment horizontal="center" vertical="center" wrapText="1"/>
    </xf>
    <xf numFmtId="0" fontId="8" fillId="28" borderId="44" xfId="42" applyFont="1" applyFill="1" applyBorder="1" applyAlignment="1">
      <alignment horizontal="center" vertical="center" textRotation="255"/>
    </xf>
    <xf numFmtId="0" fontId="33" fillId="0" borderId="12" xfId="42" applyFont="1" applyFill="1" applyBorder="1" applyAlignment="1">
      <alignment horizontal="center" vertical="center" wrapText="1"/>
    </xf>
    <xf numFmtId="0" fontId="33" fillId="0" borderId="24" xfId="42" applyFont="1" applyFill="1" applyBorder="1" applyAlignment="1">
      <alignment horizontal="center" vertical="center"/>
    </xf>
    <xf numFmtId="0" fontId="33" fillId="0" borderId="25" xfId="42" applyFont="1" applyFill="1" applyBorder="1" applyAlignment="1">
      <alignment horizontal="center" vertical="center"/>
    </xf>
    <xf numFmtId="0" fontId="33" fillId="0" borderId="27" xfId="42" applyFont="1" applyFill="1" applyBorder="1" applyAlignment="1">
      <alignment horizontal="center" vertical="center"/>
    </xf>
    <xf numFmtId="0" fontId="33" fillId="0" borderId="0" xfId="42" applyFont="1" applyFill="1" applyBorder="1" applyAlignment="1">
      <alignment horizontal="center" vertical="center"/>
    </xf>
    <xf numFmtId="0" fontId="33" fillId="0" borderId="13" xfId="42" applyFont="1" applyFill="1" applyBorder="1" applyAlignment="1">
      <alignment horizontal="center" vertical="center"/>
    </xf>
    <xf numFmtId="0" fontId="33" fillId="0" borderId="64" xfId="42" applyFont="1" applyFill="1" applyBorder="1" applyAlignment="1">
      <alignment horizontal="center" vertical="center"/>
    </xf>
    <xf numFmtId="0" fontId="33" fillId="0" borderId="19" xfId="42" applyFont="1" applyFill="1" applyBorder="1" applyAlignment="1">
      <alignment horizontal="center" vertical="center"/>
    </xf>
    <xf numFmtId="0" fontId="33" fillId="0" borderId="23" xfId="42" applyFont="1" applyFill="1" applyBorder="1" applyAlignment="1">
      <alignment horizontal="center" vertical="center"/>
    </xf>
    <xf numFmtId="0" fontId="42" fillId="0" borderId="19" xfId="42" applyFont="1" applyFill="1" applyBorder="1" applyAlignment="1">
      <alignment horizontal="center" vertical="center"/>
    </xf>
    <xf numFmtId="0" fontId="34" fillId="0" borderId="117" xfId="42" applyFont="1" applyFill="1" applyBorder="1" applyAlignment="1">
      <alignment horizontal="center" vertical="center"/>
    </xf>
    <xf numFmtId="0" fontId="34" fillId="0" borderId="74" xfId="42" applyFont="1" applyFill="1" applyBorder="1" applyAlignment="1">
      <alignment horizontal="center" vertical="center"/>
    </xf>
    <xf numFmtId="0" fontId="34" fillId="0" borderId="118" xfId="42" applyFont="1" applyFill="1" applyBorder="1" applyAlignment="1">
      <alignment horizontal="center" vertical="center"/>
    </xf>
    <xf numFmtId="0" fontId="8" fillId="0" borderId="0" xfId="42" applyFont="1" applyFill="1" applyBorder="1" applyAlignment="1">
      <alignment horizontal="left" vertical="center" wrapText="1"/>
    </xf>
    <xf numFmtId="0" fontId="8" fillId="0" borderId="19" xfId="42" applyFont="1" applyFill="1" applyBorder="1" applyAlignment="1">
      <alignment horizontal="left" vertical="center" wrapText="1"/>
    </xf>
    <xf numFmtId="0" fontId="34" fillId="0" borderId="86" xfId="42" applyFont="1" applyFill="1" applyBorder="1" applyAlignment="1">
      <alignment horizontal="right" vertical="center" textRotation="255"/>
    </xf>
    <xf numFmtId="0" fontId="34" fillId="0" borderId="75" xfId="42" applyFont="1" applyFill="1" applyBorder="1" applyAlignment="1">
      <alignment horizontal="right" vertical="center" textRotation="255"/>
    </xf>
    <xf numFmtId="0" fontId="8" fillId="0" borderId="44" xfId="42" applyFont="1" applyFill="1" applyBorder="1" applyAlignment="1">
      <alignment horizontal="center" vertical="center"/>
    </xf>
    <xf numFmtId="0" fontId="8" fillId="0" borderId="189" xfId="42" applyFont="1" applyFill="1" applyBorder="1" applyAlignment="1">
      <alignment horizontal="center" vertical="center"/>
    </xf>
    <xf numFmtId="0" fontId="8" fillId="0" borderId="190" xfId="42" applyFont="1" applyFill="1" applyBorder="1" applyAlignment="1">
      <alignment horizontal="center" vertical="center"/>
    </xf>
    <xf numFmtId="0" fontId="8" fillId="0" borderId="191" xfId="42" applyFont="1" applyFill="1" applyBorder="1" applyAlignment="1">
      <alignment horizontal="center" vertical="center"/>
    </xf>
    <xf numFmtId="0" fontId="33" fillId="0" borderId="0" xfId="42" applyFont="1" applyFill="1" applyBorder="1" applyAlignment="1">
      <alignment horizontal="left" vertical="center" wrapText="1"/>
    </xf>
    <xf numFmtId="0" fontId="33" fillId="0" borderId="0" xfId="42" applyFont="1" applyFill="1" applyBorder="1" applyAlignment="1">
      <alignment horizontal="left" wrapText="1"/>
    </xf>
    <xf numFmtId="0" fontId="8" fillId="0" borderId="19" xfId="42" applyFont="1" applyFill="1" applyBorder="1" applyAlignment="1">
      <alignment horizontal="left" wrapText="1"/>
    </xf>
    <xf numFmtId="0" fontId="8" fillId="0" borderId="0" xfId="42" applyFont="1" applyFill="1" applyBorder="1" applyAlignment="1">
      <alignment horizontal="center" vertical="center" wrapText="1"/>
    </xf>
    <xf numFmtId="0" fontId="37" fillId="0" borderId="17" xfId="42" applyFont="1" applyFill="1" applyBorder="1" applyAlignment="1">
      <alignment horizontal="center" vertical="center"/>
    </xf>
    <xf numFmtId="0" fontId="57" fillId="35" borderId="0" xfId="42" applyFont="1" applyFill="1" applyBorder="1" applyAlignment="1">
      <alignment horizontal="center" vertical="center" wrapText="1"/>
    </xf>
    <xf numFmtId="0" fontId="39" fillId="0" borderId="70" xfId="42" applyFont="1" applyBorder="1" applyAlignment="1">
      <alignment horizontal="left" vertical="center" wrapText="1"/>
    </xf>
    <xf numFmtId="0" fontId="39" fillId="0" borderId="24" xfId="42" applyFont="1" applyBorder="1" applyAlignment="1">
      <alignment horizontal="left" vertical="center" wrapText="1"/>
    </xf>
    <xf numFmtId="0" fontId="39" fillId="0" borderId="25" xfId="42" applyFont="1" applyBorder="1" applyAlignment="1">
      <alignment horizontal="left" vertical="center" wrapText="1"/>
    </xf>
    <xf numFmtId="0" fontId="39" fillId="0" borderId="76" xfId="42" applyFont="1" applyBorder="1" applyAlignment="1">
      <alignment horizontal="left" vertical="center" wrapText="1"/>
    </xf>
    <xf numFmtId="0" fontId="39" fillId="0" borderId="13" xfId="42" applyFont="1" applyBorder="1" applyAlignment="1">
      <alignment horizontal="left" vertical="center" wrapText="1"/>
    </xf>
    <xf numFmtId="0" fontId="39" fillId="0" borderId="72" xfId="42" applyFont="1" applyBorder="1" applyAlignment="1">
      <alignment horizontal="left" vertical="center" wrapText="1"/>
    </xf>
    <xf numFmtId="0" fontId="39" fillId="0" borderId="19" xfId="42" applyFont="1" applyBorder="1" applyAlignment="1">
      <alignment horizontal="left" vertical="center" wrapText="1"/>
    </xf>
    <xf numFmtId="0" fontId="39" fillId="0" borderId="23" xfId="42" applyFont="1" applyBorder="1" applyAlignment="1">
      <alignment horizontal="left" vertical="center" wrapText="1"/>
    </xf>
    <xf numFmtId="0" fontId="33" fillId="0" borderId="0" xfId="42" applyFont="1" applyFill="1" applyBorder="1" applyAlignment="1">
      <alignment horizontal="left" vertical="center"/>
    </xf>
    <xf numFmtId="0" fontId="8" fillId="27" borderId="40" xfId="42" applyFont="1" applyFill="1" applyBorder="1" applyAlignment="1">
      <alignment horizontal="center" vertical="center"/>
    </xf>
    <xf numFmtId="0" fontId="11" fillId="36" borderId="12" xfId="42" applyFont="1" applyFill="1" applyBorder="1" applyAlignment="1">
      <alignment horizontal="center" vertical="center" shrinkToFit="1"/>
    </xf>
    <xf numFmtId="0" fontId="11" fillId="36" borderId="24" xfId="42" applyFont="1" applyFill="1" applyBorder="1" applyAlignment="1">
      <alignment horizontal="center" vertical="center" shrinkToFit="1"/>
    </xf>
    <xf numFmtId="0" fontId="11" fillId="36" borderId="25" xfId="42" applyFont="1" applyFill="1" applyBorder="1" applyAlignment="1">
      <alignment horizontal="center" vertical="center" shrinkToFit="1"/>
    </xf>
    <xf numFmtId="0" fontId="11" fillId="36" borderId="64" xfId="42" applyFont="1" applyFill="1" applyBorder="1" applyAlignment="1">
      <alignment horizontal="center" vertical="center" shrinkToFit="1"/>
    </xf>
    <xf numFmtId="0" fontId="11" fillId="36" borderId="19" xfId="42" applyFont="1" applyFill="1" applyBorder="1" applyAlignment="1">
      <alignment horizontal="center" vertical="center" shrinkToFit="1"/>
    </xf>
    <xf numFmtId="0" fontId="11" fillId="36" borderId="23" xfId="42" applyFont="1" applyFill="1" applyBorder="1" applyAlignment="1">
      <alignment horizontal="center" vertical="center" shrinkToFit="1"/>
    </xf>
    <xf numFmtId="0" fontId="11" fillId="0" borderId="0" xfId="42" applyFont="1" applyFill="1" applyBorder="1" applyAlignment="1">
      <alignment horizontal="left" vertical="center"/>
    </xf>
    <xf numFmtId="0" fontId="11" fillId="0" borderId="13" xfId="42" applyFont="1" applyFill="1" applyBorder="1" applyAlignment="1">
      <alignment horizontal="left" vertical="center"/>
    </xf>
    <xf numFmtId="0" fontId="37" fillId="0" borderId="63" xfId="51" applyFont="1" applyFill="1" applyBorder="1" applyAlignment="1">
      <alignment horizontal="center" vertical="center"/>
    </xf>
    <xf numFmtId="0" fontId="37" fillId="0" borderId="40" xfId="51" applyFont="1" applyFill="1" applyBorder="1" applyAlignment="1">
      <alignment horizontal="center" vertical="center"/>
    </xf>
    <xf numFmtId="0" fontId="8" fillId="0" borderId="17" xfId="42" applyFont="1" applyFill="1" applyBorder="1" applyAlignment="1">
      <alignment horizontal="left" vertical="center"/>
    </xf>
    <xf numFmtId="0" fontId="8" fillId="0" borderId="0" xfId="42" applyFont="1" applyFill="1" applyBorder="1" applyAlignment="1">
      <alignment horizontal="left" vertical="center"/>
    </xf>
    <xf numFmtId="0" fontId="8" fillId="0" borderId="18" xfId="42" applyFont="1" applyFill="1" applyBorder="1" applyAlignment="1">
      <alignment horizontal="left" vertical="center"/>
    </xf>
    <xf numFmtId="0" fontId="8" fillId="0" borderId="20" xfId="42" applyFont="1" applyFill="1" applyBorder="1" applyAlignment="1">
      <alignment horizontal="left" vertical="center"/>
    </xf>
    <xf numFmtId="0" fontId="8" fillId="0" borderId="10" xfId="42" applyFont="1" applyFill="1" applyBorder="1" applyAlignment="1">
      <alignment horizontal="left" vertical="center"/>
    </xf>
    <xf numFmtId="0" fontId="8" fillId="0" borderId="16" xfId="42" applyFont="1" applyFill="1" applyBorder="1" applyAlignment="1">
      <alignment horizontal="left" vertical="center"/>
    </xf>
    <xf numFmtId="0" fontId="37" fillId="0" borderId="53" xfId="51" applyFont="1" applyFill="1" applyBorder="1" applyAlignment="1">
      <alignment horizontal="center" vertical="center"/>
    </xf>
    <xf numFmtId="0" fontId="37" fillId="0" borderId="48" xfId="51" applyFont="1" applyFill="1" applyBorder="1" applyAlignment="1">
      <alignment horizontal="center" vertical="center"/>
    </xf>
    <xf numFmtId="0" fontId="37" fillId="0" borderId="50" xfId="51" applyFont="1" applyFill="1" applyBorder="1" applyAlignment="1">
      <alignment horizontal="center" vertical="center"/>
    </xf>
    <xf numFmtId="0" fontId="8" fillId="0" borderId="46" xfId="42" applyFont="1" applyFill="1" applyBorder="1" applyAlignment="1">
      <alignment horizontal="center" vertical="center"/>
    </xf>
    <xf numFmtId="0" fontId="8" fillId="0" borderId="93" xfId="42" applyFont="1" applyFill="1" applyBorder="1" applyAlignment="1">
      <alignment horizontal="center" vertical="center"/>
    </xf>
    <xf numFmtId="0" fontId="8" fillId="0" borderId="51" xfId="42" applyFont="1" applyFill="1" applyBorder="1" applyAlignment="1">
      <alignment horizontal="center" vertical="center"/>
    </xf>
    <xf numFmtId="0" fontId="8" fillId="0" borderId="94" xfId="42" applyFont="1" applyFill="1" applyBorder="1" applyAlignment="1">
      <alignment horizontal="center" vertical="center"/>
    </xf>
    <xf numFmtId="0" fontId="8" fillId="0" borderId="103" xfId="42" applyFont="1" applyFill="1" applyBorder="1" applyAlignment="1">
      <alignment horizontal="left" vertical="center" wrapText="1"/>
    </xf>
    <xf numFmtId="0" fontId="8" fillId="0" borderId="46" xfId="42" applyFont="1" applyFill="1" applyBorder="1" applyAlignment="1">
      <alignment horizontal="left" vertical="center" wrapText="1"/>
    </xf>
    <xf numFmtId="0" fontId="8" fillId="0" borderId="93" xfId="42" applyFont="1" applyFill="1" applyBorder="1" applyAlignment="1">
      <alignment horizontal="left" vertical="center" wrapText="1"/>
    </xf>
    <xf numFmtId="0" fontId="8" fillId="0" borderId="85" xfId="42" applyFont="1" applyFill="1" applyBorder="1" applyAlignment="1">
      <alignment horizontal="left" vertical="center" wrapText="1"/>
    </xf>
    <xf numFmtId="0" fontId="8" fillId="0" borderId="40" xfId="42" applyFont="1" applyFill="1" applyBorder="1" applyAlignment="1">
      <alignment horizontal="left" vertical="center" wrapText="1"/>
    </xf>
    <xf numFmtId="0" fontId="8" fillId="0" borderId="44" xfId="42" applyFont="1" applyFill="1" applyBorder="1" applyAlignment="1">
      <alignment horizontal="left" vertical="center" wrapText="1"/>
    </xf>
    <xf numFmtId="0" fontId="8" fillId="0" borderId="104" xfId="42" applyFont="1" applyFill="1" applyBorder="1" applyAlignment="1">
      <alignment horizontal="left" vertical="center" wrapText="1"/>
    </xf>
    <xf numFmtId="0" fontId="8" fillId="0" borderId="51" xfId="42" applyFont="1" applyFill="1" applyBorder="1" applyAlignment="1">
      <alignment horizontal="left" vertical="center" wrapText="1"/>
    </xf>
    <xf numFmtId="0" fontId="8" fillId="0" borderId="94" xfId="42" applyFont="1" applyFill="1" applyBorder="1" applyAlignment="1">
      <alignment horizontal="left" vertical="center" wrapText="1"/>
    </xf>
    <xf numFmtId="0" fontId="8" fillId="0" borderId="105" xfId="42" applyFont="1" applyFill="1" applyBorder="1" applyAlignment="1">
      <alignment horizontal="center" vertical="center" textRotation="255" shrinkToFit="1"/>
    </xf>
    <xf numFmtId="0" fontId="8" fillId="0" borderId="106" xfId="42" applyFont="1" applyFill="1" applyBorder="1" applyAlignment="1">
      <alignment horizontal="center" vertical="center" textRotation="255" shrinkToFit="1"/>
    </xf>
    <xf numFmtId="0" fontId="8" fillId="0" borderId="107" xfId="42" applyFont="1" applyFill="1" applyBorder="1" applyAlignment="1">
      <alignment horizontal="center" vertical="center" textRotation="255" shrinkToFit="1"/>
    </xf>
    <xf numFmtId="0" fontId="44" fillId="28" borderId="40" xfId="42" applyFont="1" applyFill="1" applyBorder="1" applyAlignment="1">
      <alignment horizontal="center" vertical="center"/>
    </xf>
    <xf numFmtId="0" fontId="8" fillId="28" borderId="40" xfId="42" applyFont="1" applyFill="1" applyBorder="1" applyAlignment="1">
      <alignment horizontal="center" vertical="center" textRotation="255"/>
    </xf>
    <xf numFmtId="0" fontId="8" fillId="0" borderId="43" xfId="42" applyFont="1" applyFill="1" applyBorder="1" applyAlignment="1">
      <alignment horizontal="left" vertical="center" wrapText="1"/>
    </xf>
    <xf numFmtId="0" fontId="8" fillId="0" borderId="36" xfId="42" applyFont="1" applyFill="1" applyBorder="1" applyAlignment="1">
      <alignment horizontal="left" vertical="center" wrapText="1"/>
    </xf>
    <xf numFmtId="0" fontId="8" fillId="0" borderId="37" xfId="42" applyFont="1" applyFill="1" applyBorder="1" applyAlignment="1">
      <alignment horizontal="left" vertical="center" wrapText="1"/>
    </xf>
    <xf numFmtId="0" fontId="8" fillId="0" borderId="17" xfId="42" applyFont="1" applyFill="1" applyBorder="1" applyAlignment="1">
      <alignment horizontal="left" vertical="center" wrapText="1"/>
    </xf>
    <xf numFmtId="0" fontId="8" fillId="0" borderId="18" xfId="42" applyFont="1" applyFill="1" applyBorder="1" applyAlignment="1">
      <alignment horizontal="left" vertical="center" wrapText="1"/>
    </xf>
    <xf numFmtId="0" fontId="8" fillId="0" borderId="20" xfId="42" applyFont="1" applyFill="1" applyBorder="1" applyAlignment="1">
      <alignment horizontal="left" vertical="center" wrapText="1"/>
    </xf>
    <xf numFmtId="0" fontId="8" fillId="0" borderId="10" xfId="42" applyFont="1" applyFill="1" applyBorder="1" applyAlignment="1">
      <alignment horizontal="left" vertical="center" wrapText="1"/>
    </xf>
    <xf numFmtId="0" fontId="8" fillId="0" borderId="16" xfId="42" applyFont="1" applyFill="1" applyBorder="1" applyAlignment="1">
      <alignment horizontal="left" vertical="center" wrapText="1"/>
    </xf>
    <xf numFmtId="0" fontId="8" fillId="0" borderId="44" xfId="42" applyFont="1" applyFill="1" applyBorder="1" applyAlignment="1">
      <alignment horizontal="center" vertical="center" textRotation="255"/>
    </xf>
    <xf numFmtId="0" fontId="32" fillId="0" borderId="53" xfId="42" applyFont="1" applyFill="1" applyBorder="1" applyAlignment="1">
      <alignment horizontal="center" vertical="center" wrapText="1"/>
    </xf>
    <xf numFmtId="0" fontId="32" fillId="0" borderId="46" xfId="42" applyFont="1" applyFill="1" applyBorder="1" applyAlignment="1">
      <alignment horizontal="center" vertical="center" wrapText="1"/>
    </xf>
    <xf numFmtId="0" fontId="32" fillId="0" borderId="47" xfId="42" applyFont="1" applyFill="1" applyBorder="1" applyAlignment="1">
      <alignment horizontal="center" vertical="center" wrapText="1"/>
    </xf>
    <xf numFmtId="0" fontId="32" fillId="0" borderId="48" xfId="42" applyFont="1" applyFill="1" applyBorder="1" applyAlignment="1">
      <alignment horizontal="center" vertical="center" wrapText="1"/>
    </xf>
    <xf numFmtId="0" fontId="32" fillId="0" borderId="40" xfId="42" applyFont="1" applyFill="1" applyBorder="1" applyAlignment="1">
      <alignment horizontal="center" vertical="center" wrapText="1"/>
    </xf>
    <xf numFmtId="0" fontId="32" fillId="0" borderId="49" xfId="42" applyFont="1" applyFill="1" applyBorder="1" applyAlignment="1">
      <alignment horizontal="center" vertical="center" wrapText="1"/>
    </xf>
    <xf numFmtId="0" fontId="32" fillId="0" borderId="50" xfId="42" applyFont="1" applyFill="1" applyBorder="1" applyAlignment="1">
      <alignment horizontal="center" vertical="center" wrapText="1"/>
    </xf>
    <xf numFmtId="0" fontId="32" fillId="0" borderId="51" xfId="42" applyFont="1" applyFill="1" applyBorder="1" applyAlignment="1">
      <alignment horizontal="center" vertical="center" wrapText="1"/>
    </xf>
    <xf numFmtId="0" fontId="32" fillId="0" borderId="52" xfId="42" applyFont="1" applyFill="1" applyBorder="1" applyAlignment="1">
      <alignment horizontal="center" vertical="center" wrapText="1"/>
    </xf>
    <xf numFmtId="0" fontId="42" fillId="0" borderId="0" xfId="42" applyFont="1" applyFill="1" applyBorder="1" applyAlignment="1">
      <alignment horizontal="center" vertical="center"/>
    </xf>
    <xf numFmtId="0" fontId="37" fillId="0" borderId="95" xfId="42" applyFont="1" applyFill="1" applyBorder="1" applyAlignment="1">
      <alignment horizontal="center" vertical="center"/>
    </xf>
    <xf numFmtId="0" fontId="37" fillId="0" borderId="98" xfId="42" applyFont="1" applyFill="1" applyBorder="1" applyAlignment="1">
      <alignment horizontal="center" vertical="center"/>
    </xf>
    <xf numFmtId="0" fontId="8" fillId="0" borderId="96" xfId="42" applyFont="1" applyFill="1" applyBorder="1" applyAlignment="1">
      <alignment horizontal="center" vertical="center" wrapText="1" shrinkToFit="1"/>
    </xf>
    <xf numFmtId="0" fontId="8" fillId="0" borderId="40" xfId="42" applyFont="1" applyFill="1" applyBorder="1" applyAlignment="1">
      <alignment horizontal="center" vertical="center" wrapText="1" shrinkToFit="1"/>
    </xf>
    <xf numFmtId="0" fontId="8" fillId="0" borderId="96" xfId="42" applyFont="1" applyFill="1" applyBorder="1" applyAlignment="1">
      <alignment horizontal="left" vertical="center" wrapText="1"/>
    </xf>
    <xf numFmtId="0" fontId="8" fillId="29" borderId="97" xfId="42" applyFont="1" applyFill="1" applyBorder="1" applyAlignment="1">
      <alignment horizontal="center" vertical="center" textRotation="255"/>
    </xf>
    <xf numFmtId="0" fontId="8" fillId="29" borderId="99" xfId="42" applyFont="1" applyFill="1" applyBorder="1" applyAlignment="1">
      <alignment horizontal="center" vertical="center" textRotation="255"/>
    </xf>
    <xf numFmtId="0" fontId="8" fillId="29" borderId="102" xfId="42" applyFont="1" applyFill="1" applyBorder="1" applyAlignment="1">
      <alignment horizontal="center" vertical="center" textRotation="255"/>
    </xf>
    <xf numFmtId="0" fontId="37" fillId="0" borderId="53" xfId="42" applyFont="1" applyFill="1" applyBorder="1" applyAlignment="1">
      <alignment horizontal="center" vertical="center"/>
    </xf>
    <xf numFmtId="0" fontId="37" fillId="0" borderId="48" xfId="42" applyFont="1" applyFill="1" applyBorder="1" applyAlignment="1">
      <alignment horizontal="center" vertical="center"/>
    </xf>
    <xf numFmtId="0" fontId="8" fillId="0" borderId="119" xfId="42" applyFont="1" applyFill="1" applyBorder="1" applyAlignment="1">
      <alignment horizontal="center" vertical="center"/>
    </xf>
    <xf numFmtId="0" fontId="8" fillId="0" borderId="41" xfId="42" applyFont="1" applyFill="1" applyBorder="1" applyAlignment="1">
      <alignment horizontal="center" vertical="center"/>
    </xf>
    <xf numFmtId="0" fontId="8" fillId="0" borderId="110" xfId="42" applyFont="1" applyFill="1" applyBorder="1" applyAlignment="1">
      <alignment horizontal="center" vertical="center"/>
    </xf>
    <xf numFmtId="0" fontId="34" fillId="0" borderId="80" xfId="42" applyFont="1" applyFill="1" applyBorder="1" applyAlignment="1">
      <alignment horizontal="center" vertical="center"/>
    </xf>
    <xf numFmtId="0" fontId="34" fillId="0" borderId="57" xfId="42" applyFont="1" applyFill="1" applyBorder="1" applyAlignment="1">
      <alignment horizontal="center" vertical="center"/>
    </xf>
    <xf numFmtId="0" fontId="34" fillId="0" borderId="81" xfId="42" applyFont="1" applyFill="1" applyBorder="1" applyAlignment="1">
      <alignment horizontal="center" vertical="center"/>
    </xf>
    <xf numFmtId="0" fontId="8" fillId="0" borderId="40" xfId="42" applyFont="1" applyFill="1" applyBorder="1" applyAlignment="1">
      <alignment horizontal="center" vertical="center" shrinkToFit="1"/>
    </xf>
    <xf numFmtId="0" fontId="37" fillId="0" borderId="50" xfId="42" applyFont="1" applyFill="1" applyBorder="1" applyAlignment="1">
      <alignment horizontal="center" vertical="center"/>
    </xf>
    <xf numFmtId="0" fontId="37" fillId="0" borderId="100" xfId="42" applyFont="1" applyFill="1" applyBorder="1" applyAlignment="1">
      <alignment horizontal="center" vertical="center"/>
    </xf>
    <xf numFmtId="0" fontId="8" fillId="0" borderId="101" xfId="42" applyFont="1" applyFill="1" applyBorder="1" applyAlignment="1">
      <alignment horizontal="center" vertical="center" shrinkToFit="1"/>
    </xf>
    <xf numFmtId="0" fontId="37" fillId="0" borderId="63" xfId="42" applyFont="1" applyFill="1" applyBorder="1" applyAlignment="1">
      <alignment horizontal="center" vertical="center"/>
    </xf>
    <xf numFmtId="0" fontId="37" fillId="0" borderId="40" xfId="42" applyFont="1" applyFill="1" applyBorder="1" applyAlignment="1">
      <alignment horizontal="center" vertical="center"/>
    </xf>
    <xf numFmtId="0" fontId="8" fillId="0" borderId="45" xfId="42" applyFont="1" applyFill="1" applyBorder="1" applyAlignment="1">
      <alignment horizontal="left" vertical="center" wrapText="1"/>
    </xf>
    <xf numFmtId="0" fontId="8" fillId="0" borderId="10" xfId="42" applyFont="1" applyFill="1" applyBorder="1" applyAlignment="1">
      <alignment horizontal="left" wrapText="1"/>
    </xf>
    <xf numFmtId="0" fontId="8" fillId="0" borderId="70" xfId="42" applyFont="1" applyFill="1" applyBorder="1" applyAlignment="1">
      <alignment horizontal="left" vertical="center"/>
    </xf>
    <xf numFmtId="0" fontId="8" fillId="0" borderId="24" xfId="42" applyFont="1" applyFill="1" applyBorder="1" applyAlignment="1">
      <alignment horizontal="left" vertical="center"/>
    </xf>
    <xf numFmtId="0" fontId="8" fillId="0" borderId="91" xfId="42" applyFont="1" applyFill="1" applyBorder="1" applyAlignment="1">
      <alignment horizontal="left" vertical="center"/>
    </xf>
    <xf numFmtId="0" fontId="8" fillId="0" borderId="76" xfId="42" applyFont="1" applyFill="1" applyBorder="1" applyAlignment="1">
      <alignment horizontal="left" vertical="center"/>
    </xf>
    <xf numFmtId="0" fontId="8" fillId="0" borderId="88" xfId="42" applyFont="1" applyFill="1" applyBorder="1" applyAlignment="1">
      <alignment horizontal="left" vertical="center"/>
    </xf>
    <xf numFmtId="0" fontId="8" fillId="0" borderId="105" xfId="42" applyFont="1" applyFill="1" applyBorder="1" applyAlignment="1">
      <alignment horizontal="center" vertical="center" textRotation="255"/>
    </xf>
    <xf numFmtId="0" fontId="8" fillId="0" borderId="106" xfId="42" applyFont="1" applyFill="1" applyBorder="1" applyAlignment="1">
      <alignment horizontal="center" vertical="center" textRotation="255"/>
    </xf>
    <xf numFmtId="0" fontId="8" fillId="0" borderId="107" xfId="42" applyFont="1" applyFill="1" applyBorder="1" applyAlignment="1">
      <alignment horizontal="center" vertical="center" textRotation="255"/>
    </xf>
    <xf numFmtId="0" fontId="37" fillId="0" borderId="62" xfId="51" applyFont="1" applyFill="1" applyBorder="1" applyAlignment="1">
      <alignment horizontal="center" vertical="center"/>
    </xf>
    <xf numFmtId="0" fontId="34" fillId="0" borderId="0" xfId="42" applyFont="1" applyFill="1" applyBorder="1" applyAlignment="1">
      <alignment horizontal="center" vertical="center" textRotation="255"/>
    </xf>
    <xf numFmtId="0" fontId="34" fillId="0" borderId="19" xfId="42" applyFont="1" applyFill="1" applyBorder="1" applyAlignment="1">
      <alignment horizontal="center" vertical="center" textRotation="255"/>
    </xf>
    <xf numFmtId="0" fontId="37" fillId="0" borderId="0" xfId="51" applyFont="1" applyFill="1" applyBorder="1" applyAlignment="1">
      <alignment horizontal="center" vertical="center"/>
    </xf>
    <xf numFmtId="0" fontId="37" fillId="28" borderId="48" xfId="42" applyFont="1" applyFill="1" applyBorder="1" applyAlignment="1">
      <alignment horizontal="center" vertical="center"/>
    </xf>
    <xf numFmtId="0" fontId="37" fillId="28" borderId="40" xfId="42" applyFont="1" applyFill="1" applyBorder="1" applyAlignment="1">
      <alignment horizontal="center" vertical="center"/>
    </xf>
    <xf numFmtId="0" fontId="37" fillId="28" borderId="50" xfId="42" applyFont="1" applyFill="1" applyBorder="1" applyAlignment="1">
      <alignment horizontal="center" vertical="center"/>
    </xf>
    <xf numFmtId="0" fontId="37" fillId="28" borderId="51" xfId="42" applyFont="1" applyFill="1" applyBorder="1" applyAlignment="1">
      <alignment horizontal="center" vertical="center"/>
    </xf>
    <xf numFmtId="0" fontId="8" fillId="28" borderId="51" xfId="42" applyFont="1" applyFill="1" applyBorder="1" applyAlignment="1">
      <alignment horizontal="center" vertical="center" textRotation="255"/>
    </xf>
    <xf numFmtId="0" fontId="8" fillId="0" borderId="49" xfId="42" applyFont="1" applyFill="1" applyBorder="1" applyAlignment="1">
      <alignment horizontal="left" vertical="center" wrapText="1"/>
    </xf>
    <xf numFmtId="0" fontId="8" fillId="0" borderId="52" xfId="42" applyFont="1" applyFill="1" applyBorder="1" applyAlignment="1">
      <alignment horizontal="left" vertical="center" wrapText="1"/>
    </xf>
    <xf numFmtId="0" fontId="8" fillId="0" borderId="62" xfId="42" applyFont="1" applyFill="1" applyBorder="1" applyAlignment="1">
      <alignment horizontal="center" vertical="center"/>
    </xf>
    <xf numFmtId="0" fontId="8" fillId="28" borderId="46" xfId="42" applyFont="1" applyFill="1" applyBorder="1" applyAlignment="1">
      <alignment horizontal="center" vertical="center" textRotation="255"/>
    </xf>
    <xf numFmtId="0" fontId="8" fillId="0" borderId="47" xfId="42" applyFont="1" applyFill="1" applyBorder="1" applyAlignment="1">
      <alignment horizontal="left" vertical="center" wrapText="1"/>
    </xf>
    <xf numFmtId="0" fontId="37" fillId="28" borderId="53" xfId="42" applyFont="1" applyFill="1" applyBorder="1" applyAlignment="1">
      <alignment horizontal="center" vertical="center"/>
    </xf>
    <xf numFmtId="0" fontId="37" fillId="28" borderId="46" xfId="42" applyFont="1" applyFill="1" applyBorder="1" applyAlignment="1">
      <alignment horizontal="center" vertical="center"/>
    </xf>
    <xf numFmtId="0" fontId="42" fillId="0" borderId="0" xfId="51" applyFont="1" applyFill="1" applyBorder="1" applyAlignment="1">
      <alignment horizontal="center" vertical="center"/>
    </xf>
    <xf numFmtId="0" fontId="42" fillId="0" borderId="19" xfId="51" applyFont="1" applyFill="1" applyBorder="1" applyAlignment="1">
      <alignment horizontal="center" vertical="center"/>
    </xf>
    <xf numFmtId="0" fontId="37" fillId="28" borderId="40" xfId="51" applyFont="1" applyFill="1" applyBorder="1" applyAlignment="1">
      <alignment horizontal="center" vertical="center"/>
    </xf>
    <xf numFmtId="0" fontId="8" fillId="28" borderId="40" xfId="42" applyFont="1" applyFill="1" applyBorder="1" applyAlignment="1">
      <alignment horizontal="center" vertical="center" wrapText="1"/>
    </xf>
    <xf numFmtId="0" fontId="0" fillId="0" borderId="63" xfId="42" applyFont="1" applyFill="1" applyBorder="1" applyAlignment="1">
      <alignment horizontal="left" vertical="center"/>
    </xf>
    <xf numFmtId="0" fontId="8" fillId="0" borderId="63" xfId="42" applyFont="1" applyFill="1" applyBorder="1" applyAlignment="1">
      <alignment horizontal="left" vertical="center"/>
    </xf>
    <xf numFmtId="0" fontId="8" fillId="0" borderId="40" xfId="42" applyFont="1" applyFill="1" applyBorder="1" applyAlignment="1">
      <alignment horizontal="left" vertical="center"/>
    </xf>
    <xf numFmtId="0" fontId="8" fillId="0" borderId="101" xfId="42" applyFont="1" applyFill="1" applyBorder="1" applyAlignment="1">
      <alignment horizontal="left" vertical="center" wrapText="1"/>
    </xf>
    <xf numFmtId="0" fontId="34" fillId="0" borderId="58" xfId="51" applyFont="1" applyFill="1" applyBorder="1" applyAlignment="1">
      <alignment horizontal="center" vertical="center" textRotation="255"/>
    </xf>
    <xf numFmtId="0" fontId="34" fillId="0" borderId="84" xfId="51" applyFont="1" applyFill="1" applyBorder="1" applyAlignment="1">
      <alignment horizontal="center" vertical="center" textRotation="255"/>
    </xf>
    <xf numFmtId="0" fontId="8" fillId="30" borderId="0" xfId="42" applyFont="1" applyFill="1" applyBorder="1" applyAlignment="1">
      <alignment horizontal="center" vertical="center" textRotation="255"/>
    </xf>
    <xf numFmtId="0" fontId="8" fillId="28" borderId="40" xfId="42" applyFont="1" applyFill="1" applyBorder="1" applyAlignment="1">
      <alignment horizontal="center" vertical="center" textRotation="255" shrinkToFit="1"/>
    </xf>
    <xf numFmtId="0" fontId="32" fillId="0" borderId="12" xfId="42" applyFont="1" applyFill="1" applyBorder="1" applyAlignment="1">
      <alignment horizontal="center" vertical="center"/>
    </xf>
    <xf numFmtId="0" fontId="32" fillId="0" borderId="24" xfId="42" applyFont="1" applyFill="1" applyBorder="1" applyAlignment="1">
      <alignment horizontal="center" vertical="center"/>
    </xf>
    <xf numFmtId="0" fontId="32" fillId="0" borderId="25" xfId="42" applyFont="1" applyFill="1" applyBorder="1" applyAlignment="1">
      <alignment horizontal="center" vertical="center"/>
    </xf>
    <xf numFmtId="0" fontId="32" fillId="0" borderId="27" xfId="42" applyFont="1" applyFill="1" applyBorder="1" applyAlignment="1">
      <alignment horizontal="center" vertical="center"/>
    </xf>
    <xf numFmtId="0" fontId="32" fillId="0" borderId="0" xfId="42" applyFont="1" applyFill="1" applyBorder="1" applyAlignment="1">
      <alignment horizontal="center" vertical="center"/>
    </xf>
    <xf numFmtId="0" fontId="32" fillId="0" borderId="13" xfId="42" applyFont="1" applyFill="1" applyBorder="1" applyAlignment="1">
      <alignment horizontal="center" vertical="center"/>
    </xf>
    <xf numFmtId="0" fontId="32" fillId="0" borderId="64" xfId="42" applyFont="1" applyFill="1" applyBorder="1" applyAlignment="1">
      <alignment horizontal="center" vertical="center"/>
    </xf>
    <xf numFmtId="0" fontId="32" fillId="0" borderId="19" xfId="42" applyFont="1" applyFill="1" applyBorder="1" applyAlignment="1">
      <alignment horizontal="center" vertical="center"/>
    </xf>
    <xf numFmtId="0" fontId="32" fillId="0" borderId="23" xfId="42" applyFont="1" applyFill="1" applyBorder="1" applyAlignment="1">
      <alignment horizontal="center" vertical="center"/>
    </xf>
    <xf numFmtId="0" fontId="8" fillId="0" borderId="66" xfId="42" applyFont="1" applyFill="1" applyBorder="1" applyAlignment="1">
      <alignment horizontal="center" vertical="center"/>
    </xf>
    <xf numFmtId="0" fontId="8" fillId="0" borderId="78" xfId="42" applyFont="1" applyFill="1" applyBorder="1" applyAlignment="1">
      <alignment horizontal="center" vertical="center"/>
    </xf>
    <xf numFmtId="0" fontId="32" fillId="0" borderId="12" xfId="42" applyFont="1" applyFill="1" applyBorder="1" applyAlignment="1">
      <alignment horizontal="center" vertical="center" wrapText="1"/>
    </xf>
    <xf numFmtId="0" fontId="39" fillId="0" borderId="36" xfId="42" applyFont="1" applyFill="1" applyBorder="1" applyAlignment="1">
      <alignment horizontal="center" vertical="center" wrapText="1"/>
    </xf>
    <xf numFmtId="0" fontId="58" fillId="0" borderId="0" xfId="42" applyFont="1" applyFill="1" applyBorder="1" applyAlignment="1">
      <alignment horizontal="center" vertical="center"/>
    </xf>
    <xf numFmtId="0" fontId="37" fillId="34" borderId="53" xfId="51" applyFont="1" applyFill="1" applyBorder="1" applyAlignment="1">
      <alignment horizontal="center" vertical="center"/>
    </xf>
    <xf numFmtId="0" fontId="37" fillId="34" borderId="48" xfId="51" applyFont="1" applyFill="1" applyBorder="1" applyAlignment="1">
      <alignment horizontal="center" vertical="center"/>
    </xf>
    <xf numFmtId="0" fontId="0" fillId="0" borderId="63" xfId="42" applyFont="1" applyFill="1" applyBorder="1" applyAlignment="1">
      <alignment horizontal="left" vertical="center" wrapText="1" shrinkToFit="1"/>
    </xf>
    <xf numFmtId="0" fontId="8" fillId="0" borderId="63" xfId="42" applyFont="1" applyFill="1" applyBorder="1" applyAlignment="1">
      <alignment horizontal="left" vertical="center" wrapText="1" shrinkToFit="1"/>
    </xf>
    <xf numFmtId="0" fontId="8" fillId="0" borderId="40" xfId="42" applyFont="1" applyFill="1" applyBorder="1" applyAlignment="1">
      <alignment horizontal="left" vertical="center" wrapText="1" shrinkToFit="1"/>
    </xf>
    <xf numFmtId="0" fontId="34" fillId="0" borderId="79" xfId="42" applyFont="1" applyFill="1" applyBorder="1" applyAlignment="1">
      <alignment horizontal="center" vertical="center"/>
    </xf>
    <xf numFmtId="0" fontId="34" fillId="0" borderId="78" xfId="42" applyFont="1" applyFill="1" applyBorder="1" applyAlignment="1">
      <alignment horizontal="center" vertical="center"/>
    </xf>
    <xf numFmtId="0" fontId="44" fillId="28" borderId="40" xfId="42" applyFont="1" applyFill="1" applyBorder="1" applyAlignment="1">
      <alignment horizontal="center" vertical="center" wrapText="1"/>
    </xf>
    <xf numFmtId="0" fontId="8" fillId="28" borderId="49" xfId="42" applyFont="1" applyFill="1" applyBorder="1" applyAlignment="1">
      <alignment horizontal="center" vertical="center" textRotation="255"/>
    </xf>
    <xf numFmtId="0" fontId="8" fillId="28" borderId="38" xfId="42" applyFont="1" applyFill="1" applyBorder="1" applyAlignment="1">
      <alignment horizontal="center" vertical="center" textRotation="255"/>
    </xf>
    <xf numFmtId="0" fontId="34" fillId="0" borderId="109" xfId="42" applyFont="1" applyFill="1" applyBorder="1" applyAlignment="1">
      <alignment horizontal="center" vertical="center"/>
    </xf>
    <xf numFmtId="0" fontId="34" fillId="0" borderId="87" xfId="51" applyFont="1" applyFill="1" applyBorder="1" applyAlignment="1">
      <alignment horizontal="left" vertical="center" textRotation="255"/>
    </xf>
    <xf numFmtId="0" fontId="34" fillId="0" borderId="76" xfId="51" applyFont="1" applyFill="1" applyBorder="1" applyAlignment="1">
      <alignment horizontal="left" vertical="center" textRotation="255"/>
    </xf>
    <xf numFmtId="0" fontId="34" fillId="0" borderId="88" xfId="51" applyFont="1" applyFill="1" applyBorder="1" applyAlignment="1">
      <alignment horizontal="left" vertical="center" textRotation="255"/>
    </xf>
    <xf numFmtId="0" fontId="34" fillId="0" borderId="86" xfId="51" applyFont="1" applyFill="1" applyBorder="1" applyAlignment="1">
      <alignment horizontal="right" vertical="center" textRotation="255"/>
    </xf>
    <xf numFmtId="0" fontId="34" fillId="0" borderId="75" xfId="51" applyFont="1" applyFill="1" applyBorder="1" applyAlignment="1">
      <alignment horizontal="right" vertical="center" textRotation="255"/>
    </xf>
    <xf numFmtId="0" fontId="34" fillId="0" borderId="92" xfId="51" applyFont="1" applyFill="1" applyBorder="1" applyAlignment="1">
      <alignment horizontal="right" vertical="center" textRotation="255"/>
    </xf>
    <xf numFmtId="0" fontId="8" fillId="0" borderId="87" xfId="42" applyFont="1" applyFill="1" applyBorder="1" applyAlignment="1">
      <alignment horizontal="left" vertical="center" wrapText="1"/>
    </xf>
    <xf numFmtId="0" fontId="8" fillId="0" borderId="76" xfId="42" applyFont="1" applyFill="1" applyBorder="1" applyAlignment="1">
      <alignment horizontal="left" vertical="center" wrapText="1"/>
    </xf>
    <xf numFmtId="0" fontId="8" fillId="0" borderId="72" xfId="42" applyFont="1" applyFill="1" applyBorder="1" applyAlignment="1">
      <alignment horizontal="left" vertical="center" wrapText="1"/>
    </xf>
    <xf numFmtId="0" fontId="8" fillId="0" borderId="108" xfId="42" applyFont="1" applyFill="1" applyBorder="1" applyAlignment="1">
      <alignment horizontal="left" vertical="center" wrapText="1"/>
    </xf>
    <xf numFmtId="0" fontId="34" fillId="0" borderId="83" xfId="42" applyFont="1" applyFill="1" applyBorder="1" applyAlignment="1">
      <alignment horizontal="right" vertical="center" textRotation="255"/>
    </xf>
    <xf numFmtId="0" fontId="34" fillId="0" borderId="59" xfId="42" applyFont="1" applyFill="1" applyBorder="1" applyAlignment="1">
      <alignment horizontal="right" vertical="center" textRotation="255"/>
    </xf>
    <xf numFmtId="0" fontId="34" fillId="0" borderId="90" xfId="42" applyFont="1" applyFill="1" applyBorder="1" applyAlignment="1">
      <alignment horizontal="right" vertical="center" textRotation="255"/>
    </xf>
    <xf numFmtId="0" fontId="34" fillId="0" borderId="82" xfId="42" applyFont="1" applyFill="1" applyBorder="1" applyAlignment="1">
      <alignment horizontal="center" vertical="center" textRotation="255"/>
    </xf>
    <xf numFmtId="0" fontId="34" fillId="0" borderId="58" xfId="42" applyFont="1" applyFill="1" applyBorder="1" applyAlignment="1">
      <alignment horizontal="center" vertical="center" textRotation="255"/>
    </xf>
    <xf numFmtId="0" fontId="37" fillId="34" borderId="50" xfId="51" applyFont="1" applyFill="1" applyBorder="1" applyAlignment="1">
      <alignment horizontal="center" vertical="center"/>
    </xf>
    <xf numFmtId="0" fontId="8" fillId="0" borderId="43" xfId="42" applyFont="1" applyFill="1" applyBorder="1" applyAlignment="1">
      <alignment horizontal="left" vertical="center"/>
    </xf>
    <xf numFmtId="0" fontId="8" fillId="0" borderId="36" xfId="42" applyFont="1" applyFill="1" applyBorder="1" applyAlignment="1">
      <alignment horizontal="left" vertical="center"/>
    </xf>
    <xf numFmtId="0" fontId="8" fillId="0" borderId="37" xfId="42" applyFont="1" applyFill="1" applyBorder="1" applyAlignment="1">
      <alignment horizontal="left" vertical="center"/>
    </xf>
    <xf numFmtId="0" fontId="42" fillId="0" borderId="24" xfId="51" applyFont="1" applyFill="1" applyBorder="1" applyAlignment="1">
      <alignment horizontal="center" vertical="center"/>
    </xf>
    <xf numFmtId="0" fontId="8" fillId="0" borderId="109" xfId="42" applyFont="1" applyFill="1" applyBorder="1" applyAlignment="1">
      <alignment horizontal="center" vertical="center"/>
    </xf>
    <xf numFmtId="0" fontId="8" fillId="0" borderId="159" xfId="42" applyFont="1" applyFill="1" applyBorder="1" applyAlignment="1">
      <alignment horizontal="center" vertical="center"/>
    </xf>
    <xf numFmtId="0" fontId="8" fillId="0" borderId="81" xfId="42" applyFont="1" applyFill="1" applyBorder="1" applyAlignment="1">
      <alignment horizontal="center" vertical="center"/>
    </xf>
    <xf numFmtId="0" fontId="8" fillId="0" borderId="120" xfId="42" applyFont="1" applyFill="1" applyBorder="1" applyAlignment="1">
      <alignment horizontal="center" vertical="center"/>
    </xf>
    <xf numFmtId="0" fontId="8" fillId="0" borderId="156" xfId="42" applyFont="1" applyFill="1" applyBorder="1" applyAlignment="1">
      <alignment horizontal="center" vertical="center"/>
    </xf>
    <xf numFmtId="0" fontId="0" fillId="0" borderId="40" xfId="42" applyFont="1" applyFill="1" applyBorder="1" applyAlignment="1">
      <alignment horizontal="left" vertical="center"/>
    </xf>
    <xf numFmtId="0" fontId="8" fillId="0" borderId="62" xfId="42" applyFont="1" applyFill="1" applyBorder="1" applyAlignment="1">
      <alignment horizontal="left" vertical="center"/>
    </xf>
    <xf numFmtId="0" fontId="0" fillId="0" borderId="40" xfId="42" applyFont="1" applyFill="1" applyBorder="1" applyAlignment="1">
      <alignment horizontal="left" vertical="center" wrapText="1"/>
    </xf>
    <xf numFmtId="0" fontId="43" fillId="0" borderId="40" xfId="47" applyFont="1" applyBorder="1" applyAlignment="1">
      <alignment horizontal="center" vertical="center"/>
    </xf>
    <xf numFmtId="0" fontId="34" fillId="0" borderId="34" xfId="42" applyFont="1" applyFill="1" applyBorder="1" applyAlignment="1">
      <alignment horizontal="left" vertical="center" wrapText="1"/>
    </xf>
    <xf numFmtId="0" fontId="34" fillId="0" borderId="15" xfId="42" applyFont="1" applyFill="1" applyBorder="1" applyAlignment="1">
      <alignment horizontal="left" vertical="center" wrapText="1"/>
    </xf>
    <xf numFmtId="0" fontId="34" fillId="0" borderId="35" xfId="42" applyFont="1" applyFill="1" applyBorder="1" applyAlignment="1">
      <alignment horizontal="left" vertical="center" wrapText="1"/>
    </xf>
    <xf numFmtId="0" fontId="34" fillId="0" borderId="32" xfId="42" applyFont="1" applyFill="1" applyBorder="1" applyAlignment="1">
      <alignment horizontal="left" vertical="center" wrapText="1"/>
    </xf>
    <xf numFmtId="0" fontId="34" fillId="0" borderId="11" xfId="42" applyFont="1" applyFill="1" applyBorder="1" applyAlignment="1">
      <alignment horizontal="left" vertical="center" wrapText="1"/>
    </xf>
    <xf numFmtId="0" fontId="34" fillId="0" borderId="42" xfId="42" applyFont="1" applyFill="1" applyBorder="1" applyAlignment="1">
      <alignment horizontal="left" vertical="center" wrapText="1"/>
    </xf>
    <xf numFmtId="0" fontId="37" fillId="0" borderId="12" xfId="42" applyFont="1" applyBorder="1" applyAlignment="1">
      <alignment horizontal="left" vertical="top" wrapText="1"/>
    </xf>
    <xf numFmtId="0" fontId="37" fillId="0" borderId="24" xfId="42" applyFont="1" applyBorder="1" applyAlignment="1">
      <alignment horizontal="left" vertical="top" wrapText="1"/>
    </xf>
    <xf numFmtId="0" fontId="37" fillId="0" borderId="25" xfId="42" applyFont="1" applyBorder="1" applyAlignment="1">
      <alignment horizontal="left" vertical="top" wrapText="1"/>
    </xf>
    <xf numFmtId="0" fontId="37" fillId="0" borderId="27" xfId="42" applyFont="1" applyBorder="1" applyAlignment="1">
      <alignment horizontal="left" vertical="top" wrapText="1"/>
    </xf>
    <xf numFmtId="0" fontId="37" fillId="0" borderId="0" xfId="42" applyFont="1" applyBorder="1" applyAlignment="1">
      <alignment horizontal="left" vertical="top" wrapText="1"/>
    </xf>
    <xf numFmtId="0" fontId="37" fillId="0" borderId="13" xfId="42" applyFont="1" applyBorder="1" applyAlignment="1">
      <alignment horizontal="left" vertical="top" wrapText="1"/>
    </xf>
    <xf numFmtId="0" fontId="37" fillId="0" borderId="64" xfId="42" applyFont="1" applyBorder="1" applyAlignment="1">
      <alignment horizontal="left" vertical="top" wrapText="1"/>
    </xf>
    <xf numFmtId="0" fontId="37" fillId="0" borderId="19" xfId="42" applyFont="1" applyBorder="1" applyAlignment="1">
      <alignment horizontal="left" vertical="top" wrapText="1"/>
    </xf>
    <xf numFmtId="0" fontId="37" fillId="0" borderId="23" xfId="42" applyFont="1" applyBorder="1" applyAlignment="1">
      <alignment horizontal="left" vertical="top" wrapText="1"/>
    </xf>
    <xf numFmtId="0" fontId="38" fillId="0" borderId="0" xfId="51" quotePrefix="1" applyFont="1" applyFill="1" applyBorder="1" applyAlignment="1">
      <alignment horizontal="left" vertical="center"/>
    </xf>
    <xf numFmtId="0" fontId="0" fillId="0" borderId="40" xfId="42" applyFont="1" applyFill="1" applyBorder="1" applyAlignment="1">
      <alignment horizontal="center" vertical="center"/>
    </xf>
    <xf numFmtId="0" fontId="37" fillId="0" borderId="56" xfId="42" applyNumberFormat="1" applyFont="1" applyBorder="1" applyAlignment="1">
      <alignment horizontal="center" vertical="center"/>
    </xf>
    <xf numFmtId="0" fontId="37" fillId="0" borderId="125" xfId="42" applyNumberFormat="1" applyFont="1" applyBorder="1" applyAlignment="1">
      <alignment horizontal="center" vertical="center"/>
    </xf>
    <xf numFmtId="0" fontId="34" fillId="0" borderId="185" xfId="42" applyFont="1" applyFill="1" applyBorder="1" applyAlignment="1">
      <alignment horizontal="left" vertical="center" wrapText="1"/>
    </xf>
    <xf numFmtId="0" fontId="34" fillId="0" borderId="184" xfId="42" applyFont="1" applyFill="1" applyBorder="1" applyAlignment="1">
      <alignment horizontal="left" vertical="center" wrapText="1"/>
    </xf>
    <xf numFmtId="0" fontId="34" fillId="0" borderId="186" xfId="42" applyFont="1" applyFill="1" applyBorder="1" applyAlignment="1">
      <alignment horizontal="left" vertical="center" wrapText="1"/>
    </xf>
    <xf numFmtId="0" fontId="34" fillId="0" borderId="17" xfId="42" applyFont="1" applyFill="1" applyBorder="1" applyAlignment="1">
      <alignment horizontal="left" vertical="center" wrapText="1"/>
    </xf>
    <xf numFmtId="0" fontId="34" fillId="0" borderId="0" xfId="42" applyFont="1" applyFill="1" applyBorder="1" applyAlignment="1">
      <alignment horizontal="left" vertical="center" wrapText="1"/>
    </xf>
    <xf numFmtId="0" fontId="34" fillId="0" borderId="18" xfId="42" applyFont="1" applyFill="1" applyBorder="1" applyAlignment="1">
      <alignment horizontal="left" vertical="center" wrapText="1"/>
    </xf>
    <xf numFmtId="0" fontId="34" fillId="0" borderId="20" xfId="42" applyFont="1" applyFill="1" applyBorder="1" applyAlignment="1">
      <alignment horizontal="left" vertical="center" wrapText="1"/>
    </xf>
    <xf numFmtId="0" fontId="34" fillId="0" borderId="10" xfId="42" applyFont="1" applyFill="1" applyBorder="1" applyAlignment="1">
      <alignment horizontal="left" vertical="center" wrapText="1"/>
    </xf>
    <xf numFmtId="0" fontId="34" fillId="0" borderId="16" xfId="42" applyFont="1" applyFill="1" applyBorder="1" applyAlignment="1">
      <alignment horizontal="left" vertical="center" wrapText="1"/>
    </xf>
    <xf numFmtId="0" fontId="52" fillId="0" borderId="0" xfId="51" applyFont="1" applyFill="1" applyBorder="1" applyAlignment="1">
      <alignment horizontal="center" vertical="center"/>
    </xf>
    <xf numFmtId="0" fontId="37" fillId="0" borderId="40" xfId="42" applyFont="1" applyFill="1" applyBorder="1" applyAlignment="1">
      <alignment horizontal="center" vertical="center" wrapText="1"/>
    </xf>
    <xf numFmtId="0" fontId="37" fillId="0" borderId="44" xfId="42" applyFont="1" applyFill="1" applyBorder="1" applyAlignment="1">
      <alignment horizontal="center" vertical="center" wrapText="1"/>
    </xf>
    <xf numFmtId="0" fontId="37" fillId="0" borderId="44" xfId="42" applyFont="1" applyFill="1" applyBorder="1" applyAlignment="1">
      <alignment horizontal="center" vertical="center"/>
    </xf>
    <xf numFmtId="0" fontId="37" fillId="0" borderId="0" xfId="51" applyNumberFormat="1" applyFont="1" applyFill="1" applyAlignment="1">
      <alignment horizontal="center" vertical="center"/>
    </xf>
    <xf numFmtId="0" fontId="43" fillId="0" borderId="40" xfId="47" applyFont="1" applyBorder="1" applyAlignment="1">
      <alignment horizontal="center" vertical="center" wrapText="1"/>
    </xf>
    <xf numFmtId="0" fontId="43" fillId="0" borderId="0" xfId="47" applyFont="1" applyBorder="1" applyAlignment="1">
      <alignment horizontal="center" vertical="center"/>
    </xf>
    <xf numFmtId="0" fontId="43" fillId="0" borderId="10" xfId="47" applyFont="1" applyBorder="1" applyAlignment="1">
      <alignment horizontal="center" vertical="center"/>
    </xf>
    <xf numFmtId="0" fontId="52" fillId="0" borderId="0" xfId="42" applyFont="1" applyFill="1" applyBorder="1" applyAlignment="1">
      <alignment horizontal="center" vertical="center"/>
    </xf>
    <xf numFmtId="0" fontId="34" fillId="0" borderId="87" xfId="42" applyFont="1" applyFill="1" applyBorder="1" applyAlignment="1">
      <alignment horizontal="left" vertical="center" wrapText="1"/>
    </xf>
    <xf numFmtId="0" fontId="34" fillId="0" borderId="36" xfId="42" applyFont="1" applyFill="1" applyBorder="1" applyAlignment="1">
      <alignment horizontal="left" vertical="center" wrapText="1"/>
    </xf>
    <xf numFmtId="0" fontId="34" fillId="0" borderId="37" xfId="42" applyFont="1" applyFill="1" applyBorder="1" applyAlignment="1">
      <alignment horizontal="left" vertical="center" wrapText="1"/>
    </xf>
    <xf numFmtId="0" fontId="34" fillId="0" borderId="76" xfId="42" applyFont="1" applyFill="1" applyBorder="1" applyAlignment="1">
      <alignment horizontal="left" vertical="center" wrapText="1"/>
    </xf>
    <xf numFmtId="0" fontId="34" fillId="0" borderId="72" xfId="42" applyFont="1" applyFill="1" applyBorder="1" applyAlignment="1">
      <alignment horizontal="left" vertical="center" wrapText="1"/>
    </xf>
    <xf numFmtId="0" fontId="34" fillId="0" borderId="19" xfId="42" applyFont="1" applyFill="1" applyBorder="1" applyAlignment="1">
      <alignment horizontal="left" vertical="center" wrapText="1"/>
    </xf>
    <xf numFmtId="0" fontId="34" fillId="0" borderId="108" xfId="42" applyFont="1" applyFill="1" applyBorder="1" applyAlignment="1">
      <alignment horizontal="left" vertical="center" wrapText="1"/>
    </xf>
    <xf numFmtId="0" fontId="37" fillId="0" borderId="40" xfId="42" applyFont="1" applyBorder="1" applyAlignment="1">
      <alignment horizontal="center" vertical="center" wrapText="1"/>
    </xf>
    <xf numFmtId="0" fontId="37" fillId="0" borderId="56" xfId="42" applyFont="1" applyBorder="1" applyAlignment="1">
      <alignment horizontal="center" vertical="center"/>
    </xf>
    <xf numFmtId="0" fontId="37" fillId="0" borderId="125" xfId="42" applyFont="1" applyBorder="1" applyAlignment="1">
      <alignment horizontal="center" vertical="center"/>
    </xf>
    <xf numFmtId="0" fontId="37" fillId="0" borderId="126" xfId="42" applyFont="1" applyBorder="1" applyAlignment="1">
      <alignment horizontal="center" vertical="center"/>
    </xf>
    <xf numFmtId="0" fontId="34" fillId="0" borderId="66" xfId="42" applyFont="1" applyFill="1" applyBorder="1" applyAlignment="1">
      <alignment horizontal="center" vertical="center"/>
    </xf>
    <xf numFmtId="0" fontId="34" fillId="0" borderId="96" xfId="42" applyFont="1" applyFill="1" applyBorder="1" applyAlignment="1">
      <alignment horizontal="center" vertical="center" wrapText="1" shrinkToFit="1"/>
    </xf>
    <xf numFmtId="0" fontId="34" fillId="0" borderId="40" xfId="42" applyFont="1" applyFill="1" applyBorder="1" applyAlignment="1">
      <alignment horizontal="center" vertical="center" wrapText="1" shrinkToFit="1"/>
    </xf>
    <xf numFmtId="0" fontId="32" fillId="0" borderId="0" xfId="42" applyFont="1" applyFill="1" applyBorder="1" applyAlignment="1">
      <alignment horizontal="left" vertical="center" wrapText="1"/>
    </xf>
    <xf numFmtId="49" fontId="37" fillId="0" borderId="0" xfId="42" applyNumberFormat="1" applyFont="1" applyFill="1" applyBorder="1" applyAlignment="1">
      <alignment horizontal="center" vertical="center" wrapText="1"/>
    </xf>
    <xf numFmtId="49" fontId="44" fillId="0" borderId="27" xfId="42" applyNumberFormat="1" applyFont="1" applyFill="1" applyBorder="1" applyAlignment="1">
      <alignment horizontal="center" vertical="center"/>
    </xf>
    <xf numFmtId="49" fontId="44" fillId="0" borderId="0" xfId="42" applyNumberFormat="1" applyFont="1" applyFill="1" applyBorder="1" applyAlignment="1">
      <alignment horizontal="center" vertical="center"/>
    </xf>
    <xf numFmtId="49" fontId="44" fillId="0" borderId="0" xfId="42" applyNumberFormat="1" applyFont="1" applyFill="1" applyBorder="1" applyAlignment="1">
      <alignment horizontal="center" vertical="center" wrapText="1"/>
    </xf>
    <xf numFmtId="0" fontId="34" fillId="0" borderId="40" xfId="42" applyFont="1" applyFill="1" applyBorder="1" applyAlignment="1">
      <alignment horizontal="center" vertical="center"/>
    </xf>
    <xf numFmtId="0" fontId="34" fillId="0" borderId="40" xfId="42" applyFont="1" applyBorder="1" applyAlignment="1">
      <alignment horizontal="center" vertical="center"/>
    </xf>
    <xf numFmtId="0" fontId="59" fillId="31" borderId="156" xfId="42" applyNumberFormat="1" applyFont="1" applyFill="1" applyBorder="1" applyAlignment="1">
      <alignment horizontal="center" vertical="center" shrinkToFit="1"/>
    </xf>
    <xf numFmtId="0" fontId="59" fillId="31" borderId="0" xfId="42" applyNumberFormat="1" applyFont="1" applyFill="1" applyBorder="1" applyAlignment="1">
      <alignment horizontal="center" vertical="center" shrinkToFit="1"/>
    </xf>
    <xf numFmtId="0" fontId="59" fillId="31" borderId="159" xfId="42" applyNumberFormat="1" applyFont="1" applyFill="1" applyBorder="1" applyAlignment="1">
      <alignment horizontal="center" vertical="center" shrinkToFit="1"/>
    </xf>
    <xf numFmtId="0" fontId="34" fillId="0" borderId="0" xfId="51" quotePrefix="1" applyFont="1" applyFill="1" applyAlignment="1">
      <alignment horizontal="left" vertical="center"/>
    </xf>
    <xf numFmtId="0" fontId="34" fillId="0" borderId="59" xfId="51" quotePrefix="1" applyFont="1" applyFill="1" applyBorder="1" applyAlignment="1">
      <alignment horizontal="left" vertical="center"/>
    </xf>
    <xf numFmtId="0" fontId="37" fillId="0" borderId="185" xfId="51" applyFont="1" applyFill="1" applyBorder="1" applyAlignment="1">
      <alignment horizontal="center" vertical="center"/>
    </xf>
    <xf numFmtId="0" fontId="37" fillId="0" borderId="17" xfId="51" applyFont="1" applyFill="1" applyBorder="1" applyAlignment="1">
      <alignment horizontal="center" vertical="center"/>
    </xf>
    <xf numFmtId="0" fontId="37" fillId="0" borderId="20" xfId="51" applyFont="1" applyFill="1" applyBorder="1" applyAlignment="1">
      <alignment horizontal="center" vertical="center"/>
    </xf>
    <xf numFmtId="0" fontId="37" fillId="0" borderId="43" xfId="42" applyFont="1" applyFill="1" applyBorder="1" applyAlignment="1">
      <alignment horizontal="center" vertical="center" wrapText="1"/>
    </xf>
    <xf numFmtId="0" fontId="37" fillId="0" borderId="36" xfId="42" applyFont="1" applyFill="1" applyBorder="1" applyAlignment="1">
      <alignment horizontal="center" vertical="center" wrapText="1"/>
    </xf>
    <xf numFmtId="0" fontId="37" fillId="0" borderId="17" xfId="42" applyFont="1" applyFill="1" applyBorder="1" applyAlignment="1">
      <alignment horizontal="center" vertical="center" wrapText="1"/>
    </xf>
    <xf numFmtId="0" fontId="37" fillId="0" borderId="0" xfId="42" applyFont="1" applyFill="1" applyBorder="1" applyAlignment="1">
      <alignment horizontal="center" vertical="center" wrapText="1"/>
    </xf>
    <xf numFmtId="0" fontId="37" fillId="0" borderId="20" xfId="42" applyFont="1" applyFill="1" applyBorder="1" applyAlignment="1">
      <alignment horizontal="center" vertical="center" wrapText="1"/>
    </xf>
    <xf numFmtId="0" fontId="37" fillId="0" borderId="10" xfId="42" applyFont="1" applyFill="1" applyBorder="1" applyAlignment="1">
      <alignment horizontal="center" vertical="center" wrapText="1"/>
    </xf>
    <xf numFmtId="0" fontId="47" fillId="0" borderId="0" xfId="51" applyFont="1" applyFill="1" applyBorder="1" applyAlignment="1">
      <alignment horizontal="center" vertical="center"/>
    </xf>
    <xf numFmtId="0" fontId="71" fillId="0" borderId="0" xfId="51" quotePrefix="1" applyFont="1" applyFill="1" applyBorder="1" applyAlignment="1">
      <alignment horizontal="left" vertical="center"/>
    </xf>
    <xf numFmtId="0" fontId="32" fillId="0" borderId="24" xfId="42" applyFont="1" applyFill="1" applyBorder="1" applyAlignment="1">
      <alignment horizontal="center" vertical="center" wrapText="1"/>
    </xf>
    <xf numFmtId="0" fontId="32" fillId="0" borderId="25" xfId="42" applyFont="1" applyFill="1" applyBorder="1" applyAlignment="1">
      <alignment horizontal="center" vertical="center" wrapText="1"/>
    </xf>
    <xf numFmtId="0" fontId="32" fillId="0" borderId="27" xfId="42" applyFont="1" applyFill="1" applyBorder="1" applyAlignment="1">
      <alignment horizontal="center" vertical="center" wrapText="1"/>
    </xf>
    <xf numFmtId="0" fontId="32" fillId="0" borderId="0" xfId="42" applyFont="1" applyFill="1" applyBorder="1" applyAlignment="1">
      <alignment horizontal="center" vertical="center" wrapText="1"/>
    </xf>
    <xf numFmtId="0" fontId="32" fillId="0" borderId="13" xfId="42" applyFont="1" applyFill="1" applyBorder="1" applyAlignment="1">
      <alignment horizontal="center" vertical="center" wrapText="1"/>
    </xf>
    <xf numFmtId="0" fontId="32" fillId="0" borderId="64" xfId="42" applyFont="1" applyFill="1" applyBorder="1" applyAlignment="1">
      <alignment horizontal="center" vertical="center" wrapText="1"/>
    </xf>
    <xf numFmtId="0" fontId="32" fillId="0" borderId="19" xfId="42" applyFont="1" applyFill="1" applyBorder="1" applyAlignment="1">
      <alignment horizontal="center" vertical="center" wrapText="1"/>
    </xf>
    <xf numFmtId="0" fontId="32" fillId="0" borderId="23" xfId="42" applyFont="1" applyFill="1" applyBorder="1" applyAlignment="1">
      <alignment horizontal="center" vertical="center" wrapText="1"/>
    </xf>
    <xf numFmtId="0" fontId="11" fillId="0" borderId="15" xfId="42" applyFont="1" applyFill="1" applyBorder="1" applyAlignment="1">
      <alignment horizontal="center" vertical="center"/>
    </xf>
    <xf numFmtId="0" fontId="11" fillId="0" borderId="31" xfId="42" applyFont="1" applyFill="1" applyBorder="1" applyAlignment="1">
      <alignment horizontal="center" vertical="center"/>
    </xf>
    <xf numFmtId="0" fontId="11" fillId="0" borderId="0" xfId="42" applyFont="1" applyFill="1" applyBorder="1" applyAlignment="1">
      <alignment horizontal="center" vertical="center"/>
    </xf>
    <xf numFmtId="0" fontId="11" fillId="0" borderId="13" xfId="42" applyFont="1" applyFill="1" applyBorder="1" applyAlignment="1">
      <alignment horizontal="center" vertical="center"/>
    </xf>
    <xf numFmtId="0" fontId="11" fillId="0" borderId="11" xfId="42" applyFont="1" applyFill="1" applyBorder="1" applyAlignment="1">
      <alignment horizontal="center" vertical="center"/>
    </xf>
    <xf numFmtId="0" fontId="11" fillId="0" borderId="29" xfId="42" applyFont="1" applyFill="1" applyBorder="1" applyAlignment="1">
      <alignment horizontal="center" vertical="center"/>
    </xf>
    <xf numFmtId="0" fontId="11" fillId="0" borderId="145" xfId="42" applyNumberFormat="1" applyFont="1" applyFill="1" applyBorder="1" applyAlignment="1">
      <alignment horizontal="center" vertical="center"/>
    </xf>
    <xf numFmtId="0" fontId="11" fillId="0" borderId="144" xfId="42" applyNumberFormat="1" applyFont="1" applyFill="1" applyBorder="1" applyAlignment="1">
      <alignment horizontal="center" vertical="center"/>
    </xf>
    <xf numFmtId="0" fontId="11" fillId="0" borderId="17" xfId="42" applyNumberFormat="1" applyFont="1" applyFill="1" applyBorder="1" applyAlignment="1">
      <alignment horizontal="center" vertical="center"/>
    </xf>
    <xf numFmtId="0" fontId="11" fillId="0" borderId="0" xfId="42" applyNumberFormat="1" applyFont="1" applyFill="1" applyBorder="1" applyAlignment="1">
      <alignment horizontal="center" vertical="center"/>
    </xf>
    <xf numFmtId="0" fontId="11" fillId="0" borderId="20" xfId="42" applyNumberFormat="1" applyFont="1" applyFill="1" applyBorder="1" applyAlignment="1">
      <alignment horizontal="center" vertical="center"/>
    </xf>
    <xf numFmtId="0" fontId="11" fillId="0" borderId="10" xfId="42" applyNumberFormat="1" applyFont="1" applyFill="1" applyBorder="1" applyAlignment="1">
      <alignment horizontal="center" vertical="center"/>
    </xf>
    <xf numFmtId="49" fontId="37" fillId="0" borderId="144" xfId="42" applyNumberFormat="1" applyFont="1" applyFill="1" applyBorder="1" applyAlignment="1">
      <alignment horizontal="center" vertical="center"/>
    </xf>
    <xf numFmtId="49" fontId="37" fillId="0" borderId="0" xfId="42" applyNumberFormat="1" applyFont="1" applyFill="1" applyBorder="1" applyAlignment="1">
      <alignment horizontal="center" vertical="center"/>
    </xf>
    <xf numFmtId="49" fontId="37" fillId="0" borderId="10" xfId="42" applyNumberFormat="1" applyFont="1" applyFill="1" applyBorder="1" applyAlignment="1">
      <alignment horizontal="center" vertical="center"/>
    </xf>
    <xf numFmtId="0" fontId="11" fillId="26" borderId="34" xfId="42" applyFont="1" applyFill="1" applyBorder="1" applyAlignment="1">
      <alignment horizontal="center" vertical="center" shrinkToFit="1"/>
    </xf>
    <xf numFmtId="0" fontId="11" fillId="26" borderId="15" xfId="42" applyFont="1" applyFill="1" applyBorder="1" applyAlignment="1">
      <alignment horizontal="center" vertical="center" shrinkToFit="1"/>
    </xf>
    <xf numFmtId="0" fontId="11" fillId="26" borderId="35" xfId="42" applyFont="1" applyFill="1" applyBorder="1" applyAlignment="1">
      <alignment horizontal="center" vertical="center" shrinkToFit="1"/>
    </xf>
    <xf numFmtId="0" fontId="11" fillId="26" borderId="21" xfId="42" applyFont="1" applyFill="1" applyBorder="1" applyAlignment="1">
      <alignment horizontal="center" vertical="center" shrinkToFit="1"/>
    </xf>
    <xf numFmtId="0" fontId="11" fillId="26" borderId="0" xfId="42" applyFont="1" applyFill="1" applyBorder="1" applyAlignment="1">
      <alignment horizontal="center" vertical="center" shrinkToFit="1"/>
    </xf>
    <xf numFmtId="0" fontId="11" fillId="26" borderId="22" xfId="42" applyFont="1" applyFill="1" applyBorder="1" applyAlignment="1">
      <alignment horizontal="center" vertical="center" shrinkToFit="1"/>
    </xf>
    <xf numFmtId="0" fontId="11" fillId="26" borderId="111" xfId="42" applyFont="1" applyFill="1" applyBorder="1" applyAlignment="1">
      <alignment horizontal="center" vertical="center" shrinkToFit="1"/>
    </xf>
    <xf numFmtId="0" fontId="11" fillId="26" borderId="19" xfId="42" applyFont="1" applyFill="1" applyBorder="1" applyAlignment="1">
      <alignment horizontal="center" vertical="center" shrinkToFit="1"/>
    </xf>
    <xf numFmtId="0" fontId="11" fillId="26" borderId="89" xfId="42" applyFont="1" applyFill="1" applyBorder="1" applyAlignment="1">
      <alignment horizontal="center" vertical="center" shrinkToFit="1"/>
    </xf>
    <xf numFmtId="0" fontId="11" fillId="0" borderId="34" xfId="42" applyFont="1" applyFill="1" applyBorder="1" applyAlignment="1">
      <alignment horizontal="left" vertical="center" shrinkToFit="1"/>
    </xf>
    <xf numFmtId="0" fontId="11" fillId="0" borderId="15" xfId="42" applyFont="1" applyFill="1" applyBorder="1" applyAlignment="1">
      <alignment horizontal="left" vertical="center" shrinkToFit="1"/>
    </xf>
    <xf numFmtId="0" fontId="11" fillId="0" borderId="31" xfId="42" applyFont="1" applyFill="1" applyBorder="1" applyAlignment="1">
      <alignment horizontal="left" vertical="center" shrinkToFit="1"/>
    </xf>
    <xf numFmtId="0" fontId="11" fillId="0" borderId="21" xfId="42" applyFont="1" applyFill="1" applyBorder="1" applyAlignment="1">
      <alignment horizontal="left" vertical="center" shrinkToFit="1"/>
    </xf>
    <xf numFmtId="0" fontId="11" fillId="0" borderId="0" xfId="42" applyFont="1" applyFill="1" applyBorder="1" applyAlignment="1">
      <alignment horizontal="left" vertical="center" shrinkToFit="1"/>
    </xf>
    <xf numFmtId="0" fontId="11" fillId="0" borderId="13" xfId="42" applyFont="1" applyFill="1" applyBorder="1" applyAlignment="1">
      <alignment horizontal="left" vertical="center" shrinkToFit="1"/>
    </xf>
    <xf numFmtId="0" fontId="11" fillId="0" borderId="111" xfId="42" applyFont="1" applyFill="1" applyBorder="1" applyAlignment="1">
      <alignment horizontal="left" vertical="center" shrinkToFit="1"/>
    </xf>
    <xf numFmtId="0" fontId="11" fillId="0" borderId="19" xfId="42" applyFont="1" applyFill="1" applyBorder="1" applyAlignment="1">
      <alignment horizontal="left" vertical="center" shrinkToFit="1"/>
    </xf>
    <xf numFmtId="0" fontId="11" fillId="0" borderId="23" xfId="42" applyFont="1" applyFill="1" applyBorder="1" applyAlignment="1">
      <alignment horizontal="left" vertical="center" shrinkToFit="1"/>
    </xf>
    <xf numFmtId="0" fontId="11" fillId="0" borderId="113" xfId="42" applyNumberFormat="1" applyFont="1" applyFill="1" applyBorder="1" applyAlignment="1">
      <alignment horizontal="center" vertical="center"/>
    </xf>
    <xf numFmtId="0" fontId="11" fillId="0" borderId="114" xfId="42" applyNumberFormat="1" applyFont="1" applyFill="1" applyBorder="1" applyAlignment="1">
      <alignment horizontal="center" vertical="center"/>
    </xf>
    <xf numFmtId="0" fontId="11" fillId="0" borderId="115" xfId="42" applyNumberFormat="1" applyFont="1" applyFill="1" applyBorder="1" applyAlignment="1">
      <alignment horizontal="center" vertical="center"/>
    </xf>
    <xf numFmtId="49" fontId="67" fillId="0" borderId="55" xfId="42" applyNumberFormat="1" applyFont="1" applyFill="1" applyBorder="1" applyAlignment="1">
      <alignment horizontal="center" vertical="center" wrapText="1"/>
    </xf>
    <xf numFmtId="49" fontId="36" fillId="0" borderId="144" xfId="42" applyNumberFormat="1" applyFont="1" applyFill="1" applyBorder="1" applyAlignment="1">
      <alignment horizontal="center" vertical="center" wrapText="1"/>
    </xf>
    <xf numFmtId="49" fontId="36" fillId="0" borderId="151" xfId="42" applyNumberFormat="1" applyFont="1" applyFill="1" applyBorder="1" applyAlignment="1">
      <alignment horizontal="center" vertical="center" wrapText="1"/>
    </xf>
    <xf numFmtId="49" fontId="36" fillId="0" borderId="21" xfId="42" applyNumberFormat="1" applyFont="1" applyFill="1" applyBorder="1" applyAlignment="1">
      <alignment horizontal="center" vertical="center" wrapText="1"/>
    </xf>
    <xf numFmtId="49" fontId="36" fillId="0" borderId="0" xfId="42" applyNumberFormat="1" applyFont="1" applyFill="1" applyBorder="1" applyAlignment="1">
      <alignment horizontal="center" vertical="center" wrapText="1"/>
    </xf>
    <xf numFmtId="49" fontId="36" fillId="0" borderId="22" xfId="42" applyNumberFormat="1" applyFont="1" applyFill="1" applyBorder="1" applyAlignment="1">
      <alignment horizontal="center" vertical="center" wrapText="1"/>
    </xf>
    <xf numFmtId="49" fontId="36" fillId="0" borderId="54" xfId="42" applyNumberFormat="1" applyFont="1" applyFill="1" applyBorder="1" applyAlignment="1">
      <alignment horizontal="center" vertical="center" wrapText="1"/>
    </xf>
    <xf numFmtId="49" fontId="36" fillId="0" borderId="10" xfId="42" applyNumberFormat="1" applyFont="1" applyFill="1" applyBorder="1" applyAlignment="1">
      <alignment horizontal="center" vertical="center" wrapText="1"/>
    </xf>
    <xf numFmtId="49" fontId="36" fillId="0" borderId="152" xfId="42" applyNumberFormat="1" applyFont="1" applyFill="1" applyBorder="1" applyAlignment="1">
      <alignment horizontal="center" vertical="center" wrapText="1"/>
    </xf>
    <xf numFmtId="0" fontId="54" fillId="0" borderId="40" xfId="42" applyNumberFormat="1" applyFont="1" applyFill="1" applyBorder="1" applyAlignment="1">
      <alignment horizontal="center" vertical="center"/>
    </xf>
    <xf numFmtId="49" fontId="36" fillId="0" borderId="17" xfId="42" applyNumberFormat="1" applyFont="1" applyFill="1" applyBorder="1" applyAlignment="1">
      <alignment horizontal="left" vertical="center"/>
    </xf>
    <xf numFmtId="49" fontId="36" fillId="0" borderId="0" xfId="42" applyNumberFormat="1" applyFont="1" applyFill="1" applyBorder="1" applyAlignment="1">
      <alignment horizontal="left" vertical="center"/>
    </xf>
    <xf numFmtId="49" fontId="36" fillId="0" borderId="18" xfId="42" applyNumberFormat="1" applyFont="1" applyFill="1" applyBorder="1" applyAlignment="1">
      <alignment horizontal="left" vertical="center"/>
    </xf>
    <xf numFmtId="49" fontId="36" fillId="0" borderId="75" xfId="42" applyNumberFormat="1" applyFont="1" applyFill="1" applyBorder="1" applyAlignment="1">
      <alignment horizontal="left" vertical="center"/>
    </xf>
    <xf numFmtId="0" fontId="37" fillId="0" borderId="146" xfId="42" applyNumberFormat="1" applyFont="1" applyFill="1" applyBorder="1" applyAlignment="1">
      <alignment horizontal="center" vertical="center"/>
    </xf>
    <xf numFmtId="0" fontId="37" fillId="0" borderId="18" xfId="42" applyNumberFormat="1" applyFont="1" applyFill="1" applyBorder="1" applyAlignment="1">
      <alignment horizontal="center" vertical="center"/>
    </xf>
    <xf numFmtId="0" fontId="37" fillId="0" borderId="16" xfId="42" applyNumberFormat="1" applyFont="1" applyFill="1" applyBorder="1" applyAlignment="1">
      <alignment horizontal="center" vertical="center"/>
    </xf>
    <xf numFmtId="49" fontId="34" fillId="0" borderId="0" xfId="42" applyNumberFormat="1" applyFont="1" applyFill="1" applyBorder="1" applyAlignment="1">
      <alignment horizontal="center" vertical="center"/>
    </xf>
    <xf numFmtId="0" fontId="38" fillId="26" borderId="33" xfId="42" applyFont="1" applyFill="1" applyBorder="1" applyAlignment="1">
      <alignment horizontal="center" vertical="center" wrapText="1"/>
    </xf>
    <xf numFmtId="0" fontId="38" fillId="26" borderId="15" xfId="42" applyFont="1" applyFill="1" applyBorder="1" applyAlignment="1">
      <alignment horizontal="center" vertical="center" wrapText="1"/>
    </xf>
    <xf numFmtId="0" fontId="38" fillId="26" borderId="35" xfId="42" applyFont="1" applyFill="1" applyBorder="1" applyAlignment="1">
      <alignment horizontal="center" vertical="center" wrapText="1"/>
    </xf>
    <xf numFmtId="0" fontId="38" fillId="26" borderId="27" xfId="42" applyFont="1" applyFill="1" applyBorder="1" applyAlignment="1">
      <alignment horizontal="center" vertical="center" wrapText="1"/>
    </xf>
    <xf numFmtId="0" fontId="38" fillId="26" borderId="0" xfId="42" applyFont="1" applyFill="1" applyBorder="1" applyAlignment="1">
      <alignment horizontal="center" vertical="center" wrapText="1"/>
    </xf>
    <xf numFmtId="0" fontId="38" fillId="26" borderId="22" xfId="42" applyFont="1" applyFill="1" applyBorder="1" applyAlignment="1">
      <alignment horizontal="center" vertical="center" wrapText="1"/>
    </xf>
    <xf numFmtId="14" fontId="11" fillId="0" borderId="34" xfId="42" applyNumberFormat="1" applyFont="1" applyFill="1" applyBorder="1" applyAlignment="1">
      <alignment horizontal="left" vertical="center" shrinkToFit="1"/>
    </xf>
    <xf numFmtId="0" fontId="11" fillId="0" borderId="35" xfId="42" applyFont="1" applyFill="1" applyBorder="1" applyAlignment="1">
      <alignment horizontal="left" vertical="center" shrinkToFit="1"/>
    </xf>
    <xf numFmtId="14" fontId="11" fillId="0" borderId="21" xfId="42" applyNumberFormat="1" applyFont="1" applyFill="1" applyBorder="1" applyAlignment="1">
      <alignment horizontal="left" vertical="center" shrinkToFit="1"/>
    </xf>
    <xf numFmtId="0" fontId="11" fillId="0" borderId="22" xfId="42" applyFont="1" applyFill="1" applyBorder="1" applyAlignment="1">
      <alignment horizontal="left" vertical="center" shrinkToFit="1"/>
    </xf>
    <xf numFmtId="0" fontId="11" fillId="26" borderId="32" xfId="42" applyFont="1" applyFill="1" applyBorder="1" applyAlignment="1">
      <alignment horizontal="center" vertical="center" shrinkToFit="1"/>
    </xf>
    <xf numFmtId="0" fontId="11" fillId="26" borderId="11" xfId="42" applyFont="1" applyFill="1" applyBorder="1" applyAlignment="1">
      <alignment horizontal="center" vertical="center" shrinkToFit="1"/>
    </xf>
    <xf numFmtId="0" fontId="11" fillId="26" borderId="42" xfId="42" applyFont="1" applyFill="1" applyBorder="1" applyAlignment="1">
      <alignment horizontal="center" vertical="center" shrinkToFit="1"/>
    </xf>
    <xf numFmtId="0" fontId="11" fillId="0" borderId="34" xfId="42" applyFont="1" applyFill="1" applyBorder="1" applyAlignment="1">
      <alignment vertical="center" shrinkToFit="1"/>
    </xf>
    <xf numFmtId="0" fontId="11" fillId="0" borderId="15" xfId="42" applyFont="1" applyFill="1" applyBorder="1" applyAlignment="1">
      <alignment vertical="center" shrinkToFit="1"/>
    </xf>
    <xf numFmtId="0" fontId="11" fillId="0" borderId="35" xfId="42" applyFont="1" applyFill="1" applyBorder="1" applyAlignment="1">
      <alignment vertical="center" shrinkToFit="1"/>
    </xf>
    <xf numFmtId="0" fontId="11" fillId="0" borderId="21" xfId="42" applyFont="1" applyFill="1" applyBorder="1" applyAlignment="1">
      <alignment vertical="center" shrinkToFit="1"/>
    </xf>
    <xf numFmtId="0" fontId="11" fillId="0" borderId="0" xfId="42" applyFont="1" applyFill="1" applyBorder="1" applyAlignment="1">
      <alignment vertical="center" shrinkToFit="1"/>
    </xf>
    <xf numFmtId="0" fontId="11" fillId="0" borderId="22" xfId="42" applyFont="1" applyFill="1" applyBorder="1" applyAlignment="1">
      <alignment vertical="center" shrinkToFit="1"/>
    </xf>
    <xf numFmtId="0" fontId="11" fillId="0" borderId="32" xfId="42" applyFont="1" applyFill="1" applyBorder="1" applyAlignment="1">
      <alignment vertical="center" shrinkToFit="1"/>
    </xf>
    <xf numFmtId="0" fontId="11" fillId="0" borderId="11" xfId="42" applyFont="1" applyFill="1" applyBorder="1" applyAlignment="1">
      <alignment vertical="center" shrinkToFit="1"/>
    </xf>
    <xf numFmtId="0" fontId="11" fillId="0" borderId="42" xfId="42" applyFont="1" applyFill="1" applyBorder="1" applyAlignment="1">
      <alignment vertical="center" shrinkToFit="1"/>
    </xf>
    <xf numFmtId="0" fontId="11" fillId="26" borderId="34" xfId="42" applyFont="1" applyFill="1" applyBorder="1" applyAlignment="1">
      <alignment horizontal="center" vertical="center"/>
    </xf>
    <xf numFmtId="0" fontId="11" fillId="26" borderId="35" xfId="42" applyFont="1" applyFill="1" applyBorder="1" applyAlignment="1">
      <alignment horizontal="center" vertical="center"/>
    </xf>
    <xf numFmtId="0" fontId="11" fillId="26" borderId="21" xfId="42" applyFont="1" applyFill="1" applyBorder="1" applyAlignment="1">
      <alignment horizontal="center" vertical="center"/>
    </xf>
    <xf numFmtId="0" fontId="11" fillId="26" borderId="22" xfId="42" applyFont="1" applyFill="1" applyBorder="1" applyAlignment="1">
      <alignment horizontal="center" vertical="center"/>
    </xf>
    <xf numFmtId="0" fontId="11" fillId="26" borderId="32" xfId="42" applyFont="1" applyFill="1" applyBorder="1" applyAlignment="1">
      <alignment horizontal="center" vertical="center"/>
    </xf>
    <xf numFmtId="0" fontId="11" fillId="26" borderId="42" xfId="42" applyFont="1" applyFill="1" applyBorder="1" applyAlignment="1">
      <alignment horizontal="center" vertical="center"/>
    </xf>
    <xf numFmtId="0" fontId="11" fillId="0" borderId="34" xfId="42" applyFont="1" applyFill="1" applyBorder="1" applyAlignment="1">
      <alignment horizontal="center" vertical="center" shrinkToFit="1"/>
    </xf>
    <xf numFmtId="0" fontId="11" fillId="0" borderId="15" xfId="42" applyFont="1" applyFill="1" applyBorder="1" applyAlignment="1">
      <alignment horizontal="center" vertical="center" shrinkToFit="1"/>
    </xf>
    <xf numFmtId="0" fontId="11" fillId="0" borderId="21" xfId="42" applyFont="1" applyFill="1" applyBorder="1" applyAlignment="1">
      <alignment horizontal="center" vertical="center" shrinkToFit="1"/>
    </xf>
    <xf numFmtId="0" fontId="11" fillId="0" borderId="0" xfId="42" applyFont="1" applyFill="1" applyBorder="1" applyAlignment="1">
      <alignment horizontal="center" vertical="center" shrinkToFit="1"/>
    </xf>
    <xf numFmtId="0" fontId="11" fillId="0" borderId="32" xfId="42" applyFont="1" applyFill="1" applyBorder="1" applyAlignment="1">
      <alignment horizontal="center" vertical="center" shrinkToFit="1"/>
    </xf>
    <xf numFmtId="0" fontId="11" fillId="0" borderId="11" xfId="42" applyFont="1" applyFill="1" applyBorder="1" applyAlignment="1">
      <alignment horizontal="center" vertical="center" shrinkToFit="1"/>
    </xf>
    <xf numFmtId="49" fontId="44" fillId="0" borderId="18" xfId="42" applyNumberFormat="1" applyFont="1" applyFill="1" applyBorder="1" applyAlignment="1">
      <alignment horizontal="center" vertical="center"/>
    </xf>
    <xf numFmtId="49" fontId="44" fillId="0" borderId="153" xfId="42" applyNumberFormat="1" applyFont="1" applyFill="1" applyBorder="1" applyAlignment="1">
      <alignment horizontal="center" vertical="center"/>
    </xf>
    <xf numFmtId="49" fontId="44" fillId="0" borderId="74" xfId="42" applyNumberFormat="1" applyFont="1" applyFill="1" applyBorder="1" applyAlignment="1">
      <alignment horizontal="center" vertical="center"/>
    </xf>
    <xf numFmtId="49" fontId="44" fillId="0" borderId="154" xfId="42" applyNumberFormat="1" applyFont="1" applyFill="1" applyBorder="1" applyAlignment="1">
      <alignment horizontal="center" vertical="center"/>
    </xf>
    <xf numFmtId="49" fontId="44" fillId="26" borderId="12" xfId="42" applyNumberFormat="1" applyFont="1" applyFill="1" applyBorder="1" applyAlignment="1">
      <alignment horizontal="center" vertical="center" wrapText="1"/>
    </xf>
    <xf numFmtId="49" fontId="44" fillId="26" borderId="24" xfId="42" applyNumberFormat="1" applyFont="1" applyFill="1" applyBorder="1" applyAlignment="1">
      <alignment horizontal="center" vertical="center" wrapText="1"/>
    </xf>
    <xf numFmtId="49" fontId="44" fillId="26" borderId="26" xfId="42" applyNumberFormat="1" applyFont="1" applyFill="1" applyBorder="1" applyAlignment="1">
      <alignment horizontal="center" vertical="center" wrapText="1"/>
    </xf>
    <xf numFmtId="49" fontId="44" fillId="26" borderId="27" xfId="42" applyNumberFormat="1" applyFont="1" applyFill="1" applyBorder="1" applyAlignment="1">
      <alignment horizontal="center" vertical="center" wrapText="1"/>
    </xf>
    <xf numFmtId="49" fontId="44" fillId="26" borderId="0" xfId="42" applyNumberFormat="1" applyFont="1" applyFill="1" applyBorder="1" applyAlignment="1">
      <alignment horizontal="center" vertical="center" wrapText="1"/>
    </xf>
    <xf numFmtId="49" fontId="44" fillId="26" borderId="22" xfId="42" applyNumberFormat="1" applyFont="1" applyFill="1" applyBorder="1" applyAlignment="1">
      <alignment horizontal="center" vertical="center" wrapText="1"/>
    </xf>
    <xf numFmtId="49" fontId="44" fillId="26" borderId="64" xfId="42" applyNumberFormat="1" applyFont="1" applyFill="1" applyBorder="1" applyAlignment="1">
      <alignment horizontal="center" vertical="center" wrapText="1"/>
    </xf>
    <xf numFmtId="49" fontId="44" fillId="26" borderId="19" xfId="42" applyNumberFormat="1" applyFont="1" applyFill="1" applyBorder="1" applyAlignment="1">
      <alignment horizontal="center" vertical="center" wrapText="1"/>
    </xf>
    <xf numFmtId="49" fontId="44" fillId="26" borderId="89" xfId="42" applyNumberFormat="1" applyFont="1" applyFill="1" applyBorder="1" applyAlignment="1">
      <alignment horizontal="center" vertical="center" wrapText="1"/>
    </xf>
    <xf numFmtId="176" fontId="44" fillId="0" borderId="24" xfId="42" applyNumberFormat="1" applyFont="1" applyFill="1" applyBorder="1" applyAlignment="1">
      <alignment horizontal="center" vertical="center" shrinkToFit="1"/>
    </xf>
    <xf numFmtId="176" fontId="44" fillId="0" borderId="25" xfId="42" applyNumberFormat="1" applyFont="1" applyFill="1" applyBorder="1" applyAlignment="1">
      <alignment horizontal="center" vertical="center" shrinkToFit="1"/>
    </xf>
    <xf numFmtId="176" fontId="44" fillId="0" borderId="0" xfId="42" applyNumberFormat="1" applyFont="1" applyFill="1" applyBorder="1" applyAlignment="1">
      <alignment horizontal="center" vertical="center" shrinkToFit="1"/>
    </xf>
    <xf numFmtId="176" fontId="44" fillId="0" borderId="13" xfId="42" applyNumberFormat="1" applyFont="1" applyFill="1" applyBorder="1" applyAlignment="1">
      <alignment horizontal="center" vertical="center" shrinkToFit="1"/>
    </xf>
    <xf numFmtId="176" fontId="44" fillId="0" borderId="19" xfId="42" applyNumberFormat="1" applyFont="1" applyFill="1" applyBorder="1" applyAlignment="1">
      <alignment horizontal="center" vertical="center" shrinkToFit="1"/>
    </xf>
    <xf numFmtId="176" fontId="44" fillId="0" borderId="23" xfId="42" applyNumberFormat="1" applyFont="1" applyFill="1" applyBorder="1" applyAlignment="1">
      <alignment horizontal="center" vertical="center" shrinkToFit="1"/>
    </xf>
    <xf numFmtId="0" fontId="11" fillId="26" borderId="12" xfId="42" applyFont="1" applyFill="1" applyBorder="1" applyAlignment="1">
      <alignment horizontal="center" vertical="center"/>
    </xf>
    <xf numFmtId="0" fontId="11" fillId="26" borderId="24" xfId="42" applyFont="1" applyFill="1" applyBorder="1" applyAlignment="1">
      <alignment horizontal="center" vertical="center"/>
    </xf>
    <xf numFmtId="0" fontId="11" fillId="26" borderId="27" xfId="42" applyFont="1" applyFill="1" applyBorder="1" applyAlignment="1">
      <alignment horizontal="center" vertical="center"/>
    </xf>
    <xf numFmtId="0" fontId="11" fillId="26" borderId="0" xfId="42" applyFont="1" applyFill="1" applyBorder="1" applyAlignment="1">
      <alignment horizontal="center" vertical="center"/>
    </xf>
    <xf numFmtId="0" fontId="11" fillId="26" borderId="30" xfId="42" applyFont="1" applyFill="1" applyBorder="1" applyAlignment="1">
      <alignment horizontal="center" vertical="center"/>
    </xf>
    <xf numFmtId="0" fontId="11" fillId="26" borderId="11" xfId="42" applyFont="1" applyFill="1" applyBorder="1" applyAlignment="1">
      <alignment horizontal="center" vertical="center"/>
    </xf>
    <xf numFmtId="0" fontId="11" fillId="0" borderId="28" xfId="42" applyFont="1" applyFill="1" applyBorder="1" applyAlignment="1">
      <alignment horizontal="left" vertical="center" wrapText="1"/>
    </xf>
    <xf numFmtId="0" fontId="11" fillId="0" borderId="24" xfId="42" applyFont="1" applyFill="1" applyBorder="1" applyAlignment="1">
      <alignment horizontal="left" vertical="center" wrapText="1"/>
    </xf>
    <xf numFmtId="0" fontId="11" fillId="0" borderId="26" xfId="42" applyFont="1" applyFill="1" applyBorder="1" applyAlignment="1">
      <alignment horizontal="left" vertical="center" wrapText="1"/>
    </xf>
    <xf numFmtId="0" fontId="11" fillId="0" borderId="21" xfId="42" applyFont="1" applyFill="1" applyBorder="1" applyAlignment="1">
      <alignment horizontal="left" vertical="center" wrapText="1"/>
    </xf>
    <xf numFmtId="0" fontId="11" fillId="0" borderId="0" xfId="42" applyFont="1" applyFill="1" applyBorder="1" applyAlignment="1">
      <alignment horizontal="left" vertical="center" wrapText="1"/>
    </xf>
    <xf numFmtId="0" fontId="11" fillId="0" borderId="22" xfId="42" applyFont="1" applyFill="1" applyBorder="1" applyAlignment="1">
      <alignment horizontal="left" vertical="center" wrapText="1"/>
    </xf>
    <xf numFmtId="0" fontId="11" fillId="0" borderId="32" xfId="42" applyFont="1" applyFill="1" applyBorder="1" applyAlignment="1">
      <alignment horizontal="left" vertical="center" wrapText="1"/>
    </xf>
    <xf numFmtId="0" fontId="11" fillId="0" borderId="11" xfId="42" applyFont="1" applyFill="1" applyBorder="1" applyAlignment="1">
      <alignment horizontal="left" vertical="center" wrapText="1"/>
    </xf>
    <xf numFmtId="0" fontId="11" fillId="0" borderId="42" xfId="42" applyFont="1" applyFill="1" applyBorder="1" applyAlignment="1">
      <alignment horizontal="left" vertical="center" wrapText="1"/>
    </xf>
    <xf numFmtId="0" fontId="11" fillId="26" borderId="28" xfId="42" applyFont="1" applyFill="1" applyBorder="1" applyAlignment="1">
      <alignment horizontal="center" vertical="center" shrinkToFit="1"/>
    </xf>
    <xf numFmtId="0" fontId="11" fillId="26" borderId="24" xfId="42" applyFont="1" applyFill="1" applyBorder="1" applyAlignment="1">
      <alignment horizontal="center" vertical="center" shrinkToFit="1"/>
    </xf>
    <xf numFmtId="0" fontId="11" fillId="26" borderId="26" xfId="42" applyFont="1" applyFill="1" applyBorder="1" applyAlignment="1">
      <alignment horizontal="center" vertical="center" shrinkToFit="1"/>
    </xf>
    <xf numFmtId="0" fontId="11" fillId="0" borderId="28" xfId="42" applyFont="1" applyFill="1" applyBorder="1" applyAlignment="1">
      <alignment horizontal="left" vertical="center" shrinkToFit="1"/>
    </xf>
    <xf numFmtId="0" fontId="11" fillId="0" borderId="24" xfId="42" applyFont="1" applyFill="1" applyBorder="1" applyAlignment="1">
      <alignment horizontal="left" vertical="center" shrinkToFit="1"/>
    </xf>
    <xf numFmtId="0" fontId="11" fillId="0" borderId="26" xfId="42" applyFont="1" applyFill="1" applyBorder="1" applyAlignment="1">
      <alignment horizontal="left" vertical="center" shrinkToFit="1"/>
    </xf>
    <xf numFmtId="0" fontId="11" fillId="0" borderId="32" xfId="42" applyFont="1" applyFill="1" applyBorder="1" applyAlignment="1">
      <alignment horizontal="left" vertical="center" shrinkToFit="1"/>
    </xf>
    <xf numFmtId="0" fontId="11" fillId="0" borderId="11" xfId="42" applyFont="1" applyFill="1" applyBorder="1" applyAlignment="1">
      <alignment horizontal="left" vertical="center" shrinkToFit="1"/>
    </xf>
    <xf numFmtId="0" fontId="11" fillId="0" borderId="42" xfId="42" applyFont="1" applyFill="1" applyBorder="1" applyAlignment="1">
      <alignment horizontal="left" vertical="center" shrinkToFit="1"/>
    </xf>
    <xf numFmtId="49" fontId="38" fillId="26" borderId="28" xfId="42" applyNumberFormat="1" applyFont="1" applyFill="1" applyBorder="1" applyAlignment="1">
      <alignment horizontal="center" vertical="center" wrapText="1" shrinkToFit="1"/>
    </xf>
    <xf numFmtId="49" fontId="38" fillId="26" borderId="26" xfId="42" applyNumberFormat="1" applyFont="1" applyFill="1" applyBorder="1" applyAlignment="1">
      <alignment horizontal="center" vertical="center" shrinkToFit="1"/>
    </xf>
    <xf numFmtId="49" fontId="38" fillId="26" borderId="21" xfId="42" applyNumberFormat="1" applyFont="1" applyFill="1" applyBorder="1" applyAlignment="1">
      <alignment horizontal="center" vertical="center" wrapText="1" shrinkToFit="1"/>
    </xf>
    <xf numFmtId="49" fontId="38" fillId="26" borderId="22" xfId="42" applyNumberFormat="1" applyFont="1" applyFill="1" applyBorder="1" applyAlignment="1">
      <alignment horizontal="center" vertical="center" shrinkToFit="1"/>
    </xf>
    <xf numFmtId="49" fontId="38" fillId="26" borderId="32" xfId="42" applyNumberFormat="1" applyFont="1" applyFill="1" applyBorder="1" applyAlignment="1">
      <alignment horizontal="center" vertical="center" shrinkToFit="1"/>
    </xf>
    <xf numFmtId="49" fontId="38" fillId="26" borderId="42" xfId="42" applyNumberFormat="1" applyFont="1" applyFill="1" applyBorder="1" applyAlignment="1">
      <alignment horizontal="center" vertical="center" shrinkToFit="1"/>
    </xf>
    <xf numFmtId="0" fontId="38" fillId="0" borderId="0" xfId="51" quotePrefix="1" applyFont="1" applyFill="1" applyAlignment="1">
      <alignment horizontal="left"/>
    </xf>
    <xf numFmtId="0" fontId="34" fillId="0" borderId="0" xfId="42" applyFont="1" applyFill="1" applyAlignment="1">
      <alignment horizontal="center" vertical="center" wrapText="1"/>
    </xf>
    <xf numFmtId="0" fontId="34" fillId="0" borderId="19" xfId="51" quotePrefix="1" applyFont="1" applyFill="1" applyBorder="1" applyAlignment="1">
      <alignment horizontal="left" vertical="center"/>
    </xf>
    <xf numFmtId="0" fontId="66" fillId="0" borderId="0" xfId="42" applyFont="1" applyFill="1" applyAlignment="1">
      <alignment horizontal="center" vertical="center" wrapText="1"/>
    </xf>
    <xf numFmtId="0" fontId="66" fillId="0" borderId="0" xfId="42" applyFont="1" applyFill="1" applyAlignment="1">
      <alignment horizontal="center" vertical="center"/>
    </xf>
    <xf numFmtId="0" fontId="59" fillId="0" borderId="0" xfId="42" applyFont="1" applyFill="1" applyAlignment="1">
      <alignment horizontal="left" vertical="center" wrapText="1"/>
    </xf>
    <xf numFmtId="0" fontId="34" fillId="0" borderId="0" xfId="42" applyFont="1" applyFill="1" applyBorder="1" applyAlignment="1">
      <alignment horizontal="left" vertical="center"/>
    </xf>
    <xf numFmtId="0" fontId="59" fillId="36" borderId="12" xfId="42" applyFont="1" applyFill="1" applyBorder="1" applyAlignment="1">
      <alignment horizontal="center" vertical="center" shrinkToFit="1"/>
    </xf>
    <xf numFmtId="0" fontId="59" fillId="36" borderId="24" xfId="42" applyFont="1" applyFill="1" applyBorder="1" applyAlignment="1">
      <alignment horizontal="center" vertical="center" shrinkToFit="1"/>
    </xf>
    <xf numFmtId="0" fontId="59" fillId="36" borderId="25" xfId="42" applyFont="1" applyFill="1" applyBorder="1" applyAlignment="1">
      <alignment horizontal="center" vertical="center" shrinkToFit="1"/>
    </xf>
    <xf numFmtId="0" fontId="59" fillId="36" borderId="27" xfId="42" applyFont="1" applyFill="1" applyBorder="1" applyAlignment="1">
      <alignment horizontal="center" vertical="center" shrinkToFit="1"/>
    </xf>
    <xf numFmtId="0" fontId="59" fillId="36" borderId="0" xfId="42" applyFont="1" applyFill="1" applyBorder="1" applyAlignment="1">
      <alignment horizontal="center" vertical="center" shrinkToFit="1"/>
    </xf>
    <xf numFmtId="0" fontId="59" fillId="36" borderId="13" xfId="42" applyFont="1" applyFill="1" applyBorder="1" applyAlignment="1">
      <alignment horizontal="center" vertical="center" shrinkToFit="1"/>
    </xf>
    <xf numFmtId="0" fontId="59" fillId="36" borderId="64" xfId="42" applyFont="1" applyFill="1" applyBorder="1" applyAlignment="1">
      <alignment horizontal="center" vertical="center" shrinkToFit="1"/>
    </xf>
    <xf numFmtId="0" fontId="59" fillId="36" borderId="19" xfId="42" applyFont="1" applyFill="1" applyBorder="1" applyAlignment="1">
      <alignment horizontal="center" vertical="center" shrinkToFit="1"/>
    </xf>
    <xf numFmtId="0" fontId="59" fillId="36" borderId="23" xfId="42" applyFont="1" applyFill="1" applyBorder="1" applyAlignment="1">
      <alignment horizontal="center" vertical="center" shrinkToFit="1"/>
    </xf>
    <xf numFmtId="0" fontId="37" fillId="0" borderId="0" xfId="42" applyFont="1" applyFill="1" applyAlignment="1">
      <alignment horizontal="left" vertical="center"/>
    </xf>
    <xf numFmtId="177" fontId="11" fillId="0" borderId="28" xfId="42" applyNumberFormat="1" applyFont="1" applyFill="1" applyBorder="1" applyAlignment="1">
      <alignment horizontal="left" vertical="center" shrinkToFit="1"/>
    </xf>
    <xf numFmtId="177" fontId="11" fillId="0" borderId="24" xfId="42" applyNumberFormat="1" applyFont="1" applyFill="1" applyBorder="1" applyAlignment="1">
      <alignment horizontal="left" vertical="center" shrinkToFit="1"/>
    </xf>
    <xf numFmtId="177" fontId="11" fillId="0" borderId="25" xfId="42" applyNumberFormat="1" applyFont="1" applyFill="1" applyBorder="1" applyAlignment="1">
      <alignment horizontal="left" vertical="center" shrinkToFit="1"/>
    </xf>
    <xf numFmtId="177" fontId="11" fillId="0" borderId="21" xfId="42" applyNumberFormat="1" applyFont="1" applyFill="1" applyBorder="1" applyAlignment="1">
      <alignment horizontal="left" vertical="center" shrinkToFit="1"/>
    </xf>
    <xf numFmtId="177" fontId="11" fillId="0" borderId="0" xfId="42" applyNumberFormat="1" applyFont="1" applyFill="1" applyBorder="1" applyAlignment="1">
      <alignment horizontal="left" vertical="center" shrinkToFit="1"/>
    </xf>
    <xf numFmtId="177" fontId="11" fillId="0" borderId="13" xfId="42" applyNumberFormat="1" applyFont="1" applyFill="1" applyBorder="1" applyAlignment="1">
      <alignment horizontal="left" vertical="center" shrinkToFit="1"/>
    </xf>
    <xf numFmtId="177" fontId="11" fillId="0" borderId="32" xfId="42" applyNumberFormat="1" applyFont="1" applyFill="1" applyBorder="1" applyAlignment="1">
      <alignment horizontal="left" vertical="center" shrinkToFit="1"/>
    </xf>
    <xf numFmtId="177" fontId="11" fillId="0" borderId="11" xfId="42" applyNumberFormat="1" applyFont="1" applyFill="1" applyBorder="1" applyAlignment="1">
      <alignment horizontal="left" vertical="center" shrinkToFit="1"/>
    </xf>
    <xf numFmtId="177" fontId="11" fillId="0" borderId="29" xfId="42" applyNumberFormat="1" applyFont="1" applyFill="1" applyBorder="1" applyAlignment="1">
      <alignment horizontal="left" vertical="center" shrinkToFit="1"/>
    </xf>
    <xf numFmtId="0" fontId="73" fillId="0" borderId="12" xfId="42" applyFont="1" applyFill="1" applyBorder="1" applyAlignment="1">
      <alignment horizontal="center" vertical="center"/>
    </xf>
    <xf numFmtId="0" fontId="73" fillId="0" borderId="24" xfId="42" applyFont="1" applyFill="1" applyBorder="1" applyAlignment="1">
      <alignment horizontal="center" vertical="center"/>
    </xf>
    <xf numFmtId="0" fontId="73" fillId="0" borderId="25" xfId="42" applyFont="1" applyFill="1" applyBorder="1" applyAlignment="1">
      <alignment horizontal="center" vertical="center"/>
    </xf>
    <xf numFmtId="0" fontId="73" fillId="0" borderId="27" xfId="42" applyFont="1" applyFill="1" applyBorder="1" applyAlignment="1">
      <alignment horizontal="center" vertical="center"/>
    </xf>
    <xf numFmtId="0" fontId="73" fillId="0" borderId="0" xfId="42" applyFont="1" applyFill="1" applyBorder="1" applyAlignment="1">
      <alignment horizontal="center" vertical="center"/>
    </xf>
    <xf numFmtId="0" fontId="73" fillId="0" borderId="13" xfId="42" applyFont="1" applyFill="1" applyBorder="1" applyAlignment="1">
      <alignment horizontal="center" vertical="center"/>
    </xf>
    <xf numFmtId="0" fontId="73" fillId="0" borderId="64" xfId="42" applyFont="1" applyFill="1" applyBorder="1" applyAlignment="1">
      <alignment horizontal="center" vertical="center"/>
    </xf>
    <xf numFmtId="0" fontId="73" fillId="0" borderId="19" xfId="42" applyFont="1" applyFill="1" applyBorder="1" applyAlignment="1">
      <alignment horizontal="center" vertical="center"/>
    </xf>
    <xf numFmtId="0" fontId="73" fillId="0" borderId="23" xfId="42" applyFont="1" applyFill="1" applyBorder="1" applyAlignment="1">
      <alignment horizontal="center" vertical="center"/>
    </xf>
    <xf numFmtId="178" fontId="11" fillId="32" borderId="40" xfId="42" applyNumberFormat="1" applyFont="1" applyFill="1" applyBorder="1" applyAlignment="1">
      <alignment horizontal="center" vertical="center" wrapText="1"/>
    </xf>
    <xf numFmtId="14" fontId="54" fillId="31" borderId="155" xfId="42" applyNumberFormat="1" applyFont="1" applyFill="1" applyBorder="1" applyAlignment="1">
      <alignment horizontal="center" vertical="center"/>
    </xf>
    <xf numFmtId="14" fontId="54" fillId="31" borderId="156" xfId="42" applyNumberFormat="1" applyFont="1" applyFill="1" applyBorder="1" applyAlignment="1">
      <alignment horizontal="center" vertical="center"/>
    </xf>
    <xf numFmtId="14" fontId="54" fillId="31" borderId="58" xfId="42" applyNumberFormat="1" applyFont="1" applyFill="1" applyBorder="1" applyAlignment="1">
      <alignment horizontal="center" vertical="center"/>
    </xf>
    <xf numFmtId="14" fontId="54" fillId="31" borderId="0" xfId="42" applyNumberFormat="1" applyFont="1" applyFill="1" applyBorder="1" applyAlignment="1">
      <alignment horizontal="center" vertical="center"/>
    </xf>
    <xf numFmtId="14" fontId="54" fillId="31" borderId="158" xfId="42" applyNumberFormat="1" applyFont="1" applyFill="1" applyBorder="1" applyAlignment="1">
      <alignment horizontal="center" vertical="center"/>
    </xf>
    <xf numFmtId="14" fontId="54" fillId="31" borderId="159" xfId="42" applyNumberFormat="1" applyFont="1" applyFill="1" applyBorder="1" applyAlignment="1">
      <alignment horizontal="center" vertical="center"/>
    </xf>
    <xf numFmtId="178" fontId="59" fillId="31" borderId="156" xfId="42" applyNumberFormat="1" applyFont="1" applyFill="1" applyBorder="1" applyAlignment="1">
      <alignment horizontal="center" vertical="center" wrapText="1"/>
    </xf>
    <xf numFmtId="178" fontId="59" fillId="31" borderId="0" xfId="42" applyNumberFormat="1" applyFont="1" applyFill="1" applyBorder="1" applyAlignment="1">
      <alignment horizontal="center" vertical="center" wrapText="1"/>
    </xf>
    <xf numFmtId="178" fontId="59" fillId="31" borderId="159" xfId="42" applyNumberFormat="1" applyFont="1" applyFill="1" applyBorder="1" applyAlignment="1">
      <alignment horizontal="center" vertical="center" wrapText="1"/>
    </xf>
    <xf numFmtId="14" fontId="54" fillId="31" borderId="156" xfId="42" applyNumberFormat="1" applyFont="1" applyFill="1" applyBorder="1" applyAlignment="1">
      <alignment horizontal="center" vertical="center" wrapText="1"/>
    </xf>
    <xf numFmtId="14" fontId="54" fillId="31" borderId="157" xfId="42" applyNumberFormat="1" applyFont="1" applyFill="1" applyBorder="1" applyAlignment="1">
      <alignment horizontal="center" vertical="center" wrapText="1"/>
    </xf>
    <xf numFmtId="14" fontId="54" fillId="31" borderId="0" xfId="42" applyNumberFormat="1" applyFont="1" applyFill="1" applyBorder="1" applyAlignment="1">
      <alignment horizontal="center" vertical="center" wrapText="1"/>
    </xf>
    <xf numFmtId="14" fontId="54" fillId="31" borderId="59" xfId="42" applyNumberFormat="1" applyFont="1" applyFill="1" applyBorder="1" applyAlignment="1">
      <alignment horizontal="center" vertical="center" wrapText="1"/>
    </xf>
    <xf numFmtId="14" fontId="54" fillId="31" borderId="159" xfId="42" applyNumberFormat="1" applyFont="1" applyFill="1" applyBorder="1" applyAlignment="1">
      <alignment horizontal="center" vertical="center" wrapText="1"/>
    </xf>
    <xf numFmtId="14" fontId="54" fillId="31" borderId="160" xfId="42" applyNumberFormat="1" applyFont="1" applyFill="1" applyBorder="1" applyAlignment="1">
      <alignment horizontal="center" vertical="center" wrapText="1"/>
    </xf>
    <xf numFmtId="0" fontId="38" fillId="0" borderId="145" xfId="42" applyFont="1" applyBorder="1" applyAlignment="1">
      <alignment horizontal="center" vertical="center"/>
    </xf>
    <xf numFmtId="0" fontId="38" fillId="0" borderId="17" xfId="42" applyFont="1" applyBorder="1" applyAlignment="1">
      <alignment horizontal="center" vertical="center"/>
    </xf>
    <xf numFmtId="0" fontId="38" fillId="0" borderId="20" xfId="42" applyFont="1" applyBorder="1" applyAlignment="1">
      <alignment horizontal="center" vertical="center"/>
    </xf>
    <xf numFmtId="49" fontId="37" fillId="0" borderId="55" xfId="42" applyNumberFormat="1" applyFont="1" applyFill="1" applyBorder="1" applyAlignment="1">
      <alignment horizontal="center" vertical="center" wrapText="1"/>
    </xf>
    <xf numFmtId="49" fontId="37" fillId="0" borderId="144" xfId="42" applyNumberFormat="1" applyFont="1" applyFill="1" applyBorder="1" applyAlignment="1">
      <alignment horizontal="center" vertical="center" wrapText="1"/>
    </xf>
    <xf numFmtId="49" fontId="37" fillId="0" borderId="21" xfId="42" applyNumberFormat="1" applyFont="1" applyFill="1" applyBorder="1" applyAlignment="1">
      <alignment horizontal="center" vertical="center" wrapText="1"/>
    </xf>
    <xf numFmtId="49" fontId="37" fillId="0" borderId="54" xfId="42" applyNumberFormat="1" applyFont="1" applyFill="1" applyBorder="1" applyAlignment="1">
      <alignment horizontal="center" vertical="center" wrapText="1"/>
    </xf>
    <xf numFmtId="49" fontId="37" fillId="0" borderId="10" xfId="42" applyNumberFormat="1" applyFont="1" applyFill="1" applyBorder="1" applyAlignment="1">
      <alignment horizontal="center" vertical="center" wrapText="1"/>
    </xf>
    <xf numFmtId="49" fontId="44" fillId="25" borderId="12" xfId="42" applyNumberFormat="1" applyFont="1" applyFill="1" applyBorder="1" applyAlignment="1">
      <alignment horizontal="center" vertical="center"/>
    </xf>
    <xf numFmtId="49" fontId="44" fillId="25" borderId="24" xfId="42" applyNumberFormat="1" applyFont="1" applyFill="1" applyBorder="1" applyAlignment="1">
      <alignment horizontal="center" vertical="center"/>
    </xf>
    <xf numFmtId="49" fontId="44" fillId="25" borderId="91" xfId="42" applyNumberFormat="1" applyFont="1" applyFill="1" applyBorder="1" applyAlignment="1">
      <alignment horizontal="center" vertical="center"/>
    </xf>
    <xf numFmtId="49" fontId="44" fillId="25" borderId="27" xfId="42" applyNumberFormat="1" applyFont="1" applyFill="1" applyBorder="1" applyAlignment="1">
      <alignment horizontal="center" vertical="center"/>
    </xf>
    <xf numFmtId="49" fontId="44" fillId="25" borderId="0" xfId="42" applyNumberFormat="1" applyFont="1" applyFill="1" applyBorder="1" applyAlignment="1">
      <alignment horizontal="center" vertical="center"/>
    </xf>
    <xf numFmtId="49" fontId="44" fillId="25" borderId="18" xfId="42" applyNumberFormat="1" applyFont="1" applyFill="1" applyBorder="1" applyAlignment="1">
      <alignment horizontal="center" vertical="center"/>
    </xf>
    <xf numFmtId="49" fontId="44" fillId="25" borderId="147" xfId="42" applyNumberFormat="1" applyFont="1" applyFill="1" applyBorder="1" applyAlignment="1">
      <alignment horizontal="center" vertical="center"/>
    </xf>
    <xf numFmtId="49" fontId="44" fillId="25" borderId="10" xfId="42" applyNumberFormat="1" applyFont="1" applyFill="1" applyBorder="1" applyAlignment="1">
      <alignment horizontal="center" vertical="center"/>
    </xf>
    <xf numFmtId="49" fontId="44" fillId="25" borderId="16" xfId="42" applyNumberFormat="1" applyFont="1" applyFill="1" applyBorder="1" applyAlignment="1">
      <alignment horizontal="center" vertical="center"/>
    </xf>
    <xf numFmtId="0" fontId="38" fillId="0" borderId="0" xfId="42" applyFont="1" applyBorder="1" applyAlignment="1">
      <alignment horizontal="center" vertical="center"/>
    </xf>
    <xf numFmtId="0" fontId="34" fillId="0" borderId="164" xfId="42" applyFont="1" applyBorder="1" applyAlignment="1">
      <alignment horizontal="center" vertical="center" wrapText="1"/>
    </xf>
    <xf numFmtId="0" fontId="34" fillId="0" borderId="165" xfId="42" applyFont="1" applyBorder="1" applyAlignment="1">
      <alignment horizontal="center" vertical="center" wrapText="1"/>
    </xf>
    <xf numFmtId="0" fontId="34" fillId="0" borderId="166" xfId="42" applyFont="1" applyBorder="1" applyAlignment="1">
      <alignment horizontal="center" vertical="center" wrapText="1"/>
    </xf>
    <xf numFmtId="0" fontId="34" fillId="0" borderId="169" xfId="42" applyFont="1" applyBorder="1" applyAlignment="1">
      <alignment horizontal="center" vertical="center" wrapText="1"/>
    </xf>
    <xf numFmtId="0" fontId="34" fillId="0" borderId="40" xfId="42" applyFont="1" applyBorder="1" applyAlignment="1">
      <alignment horizontal="center" vertical="center" wrapText="1"/>
    </xf>
    <xf numFmtId="0" fontId="34" fillId="0" borderId="44" xfId="42" applyFont="1" applyBorder="1" applyAlignment="1">
      <alignment horizontal="center" vertical="center" wrapText="1"/>
    </xf>
    <xf numFmtId="0" fontId="34" fillId="0" borderId="171" xfId="42" applyFont="1" applyBorder="1" applyAlignment="1">
      <alignment horizontal="center" vertical="center" wrapText="1"/>
    </xf>
    <xf numFmtId="0" fontId="34" fillId="0" borderId="172" xfId="42" applyFont="1" applyBorder="1" applyAlignment="1">
      <alignment horizontal="center" vertical="center" wrapText="1"/>
    </xf>
    <xf numFmtId="0" fontId="34" fillId="0" borderId="173" xfId="42" applyFont="1" applyBorder="1" applyAlignment="1">
      <alignment horizontal="center" vertical="center" wrapText="1"/>
    </xf>
    <xf numFmtId="0" fontId="34" fillId="0" borderId="167" xfId="42" applyFont="1" applyFill="1" applyBorder="1" applyAlignment="1">
      <alignment horizontal="left" vertical="center" wrapText="1"/>
    </xf>
    <xf numFmtId="0" fontId="34" fillId="0" borderId="165" xfId="42" applyFont="1" applyFill="1" applyBorder="1" applyAlignment="1">
      <alignment horizontal="left" vertical="center" wrapText="1"/>
    </xf>
    <xf numFmtId="0" fontId="34" fillId="0" borderId="168" xfId="42" applyFont="1" applyFill="1" applyBorder="1" applyAlignment="1">
      <alignment horizontal="left" vertical="center" wrapText="1"/>
    </xf>
    <xf numFmtId="0" fontId="34" fillId="0" borderId="85" xfId="42" applyFont="1" applyFill="1" applyBorder="1" applyAlignment="1">
      <alignment horizontal="left" vertical="center" wrapText="1"/>
    </xf>
    <xf numFmtId="0" fontId="34" fillId="0" borderId="40" xfId="42" applyFont="1" applyFill="1" applyBorder="1" applyAlignment="1">
      <alignment horizontal="left" vertical="center" wrapText="1"/>
    </xf>
    <xf numFmtId="0" fontId="34" fillId="0" borderId="170" xfId="42" applyFont="1" applyFill="1" applyBorder="1" applyAlignment="1">
      <alignment horizontal="left" vertical="center" wrapText="1"/>
    </xf>
    <xf numFmtId="0" fontId="34" fillId="0" borderId="174" xfId="42" applyFont="1" applyFill="1" applyBorder="1" applyAlignment="1">
      <alignment horizontal="left" vertical="center" wrapText="1"/>
    </xf>
    <xf numFmtId="0" fontId="34" fillId="0" borderId="172" xfId="42" applyFont="1" applyFill="1" applyBorder="1" applyAlignment="1">
      <alignment horizontal="left" vertical="center" wrapText="1"/>
    </xf>
    <xf numFmtId="0" fontId="34" fillId="0" borderId="175" xfId="42" applyFont="1" applyFill="1" applyBorder="1" applyAlignment="1">
      <alignment horizontal="left" vertical="center" wrapText="1"/>
    </xf>
    <xf numFmtId="49" fontId="34" fillId="0" borderId="43" xfId="42" applyNumberFormat="1" applyFont="1" applyFill="1" applyBorder="1" applyAlignment="1">
      <alignment horizontal="center" vertical="center" wrapText="1"/>
    </xf>
    <xf numFmtId="49" fontId="34" fillId="0" borderId="36" xfId="42" applyNumberFormat="1" applyFont="1" applyFill="1" applyBorder="1" applyAlignment="1">
      <alignment horizontal="center" vertical="center" wrapText="1"/>
    </xf>
    <xf numFmtId="49" fontId="34" fillId="0" borderId="37" xfId="42" applyNumberFormat="1" applyFont="1" applyFill="1" applyBorder="1" applyAlignment="1">
      <alignment horizontal="center" vertical="center" wrapText="1"/>
    </xf>
    <xf numFmtId="49" fontId="34" fillId="0" borderId="17" xfId="42" applyNumberFormat="1" applyFont="1" applyFill="1" applyBorder="1" applyAlignment="1">
      <alignment horizontal="center" vertical="center" wrapText="1"/>
    </xf>
    <xf numFmtId="49" fontId="34" fillId="0" borderId="0" xfId="42" applyNumberFormat="1" applyFont="1" applyFill="1" applyBorder="1" applyAlignment="1">
      <alignment horizontal="center" vertical="center" wrapText="1"/>
    </xf>
    <xf numFmtId="49" fontId="34" fillId="0" borderId="18" xfId="42" applyNumberFormat="1" applyFont="1" applyFill="1" applyBorder="1" applyAlignment="1">
      <alignment horizontal="center" vertical="center" wrapText="1"/>
    </xf>
    <xf numFmtId="49" fontId="68" fillId="25" borderId="24" xfId="42" applyNumberFormat="1" applyFont="1" applyFill="1" applyBorder="1" applyAlignment="1">
      <alignment horizontal="left" vertical="center"/>
    </xf>
    <xf numFmtId="49" fontId="68" fillId="25" borderId="25" xfId="42" applyNumberFormat="1" applyFont="1" applyFill="1" applyBorder="1" applyAlignment="1">
      <alignment horizontal="left" vertical="center"/>
    </xf>
    <xf numFmtId="49" fontId="68" fillId="25" borderId="0" xfId="42" applyNumberFormat="1" applyFont="1" applyFill="1" applyBorder="1" applyAlignment="1">
      <alignment horizontal="left" vertical="center"/>
    </xf>
    <xf numFmtId="49" fontId="68" fillId="25" borderId="13" xfId="42" applyNumberFormat="1" applyFont="1" applyFill="1" applyBorder="1" applyAlignment="1">
      <alignment horizontal="left" vertical="center"/>
    </xf>
    <xf numFmtId="49" fontId="68" fillId="25" borderId="10" xfId="42" applyNumberFormat="1" applyFont="1" applyFill="1" applyBorder="1" applyAlignment="1">
      <alignment horizontal="left" vertical="center"/>
    </xf>
    <xf numFmtId="49" fontId="68" fillId="25" borderId="14" xfId="42" applyNumberFormat="1" applyFont="1" applyFill="1" applyBorder="1" applyAlignment="1">
      <alignment horizontal="left" vertical="center"/>
    </xf>
    <xf numFmtId="0" fontId="34" fillId="0" borderId="17" xfId="42" applyFont="1" applyFill="1" applyBorder="1" applyAlignment="1">
      <alignment horizontal="left" vertical="center"/>
    </xf>
    <xf numFmtId="0" fontId="34" fillId="0" borderId="18" xfId="42" applyFont="1" applyFill="1" applyBorder="1" applyAlignment="1">
      <alignment horizontal="left" vertical="center"/>
    </xf>
    <xf numFmtId="0" fontId="34" fillId="0" borderId="20" xfId="42" applyFont="1" applyFill="1" applyBorder="1" applyAlignment="1">
      <alignment horizontal="left" vertical="center"/>
    </xf>
    <xf numFmtId="0" fontId="34" fillId="0" borderId="10" xfId="42" applyFont="1" applyFill="1" applyBorder="1" applyAlignment="1">
      <alignment horizontal="left" vertical="center"/>
    </xf>
    <xf numFmtId="0" fontId="34" fillId="0" borderId="16" xfId="42" applyFont="1" applyFill="1" applyBorder="1" applyAlignment="1">
      <alignment horizontal="left" vertical="center"/>
    </xf>
    <xf numFmtId="0" fontId="34" fillId="0" borderId="46" xfId="42" applyFont="1" applyFill="1" applyBorder="1" applyAlignment="1">
      <alignment horizontal="center" vertical="center"/>
    </xf>
    <xf numFmtId="0" fontId="34" fillId="0" borderId="93" xfId="42" applyFont="1" applyFill="1" applyBorder="1" applyAlignment="1">
      <alignment horizontal="center" vertical="center"/>
    </xf>
    <xf numFmtId="0" fontId="34" fillId="0" borderId="44" xfId="42" applyFont="1" applyFill="1" applyBorder="1" applyAlignment="1">
      <alignment horizontal="center" vertical="center"/>
    </xf>
    <xf numFmtId="0" fontId="34" fillId="0" borderId="51" xfId="42" applyFont="1" applyFill="1" applyBorder="1" applyAlignment="1">
      <alignment horizontal="center" vertical="center"/>
    </xf>
    <xf numFmtId="0" fontId="34" fillId="0" borderId="94" xfId="42" applyFont="1" applyFill="1" applyBorder="1" applyAlignment="1">
      <alignment horizontal="center" vertical="center"/>
    </xf>
    <xf numFmtId="0" fontId="34" fillId="0" borderId="103" xfId="42" applyFont="1" applyFill="1" applyBorder="1" applyAlignment="1">
      <alignment horizontal="left" vertical="center" wrapText="1"/>
    </xf>
    <xf numFmtId="0" fontId="34" fillId="0" borderId="46" xfId="42" applyFont="1" applyFill="1" applyBorder="1" applyAlignment="1">
      <alignment horizontal="left" vertical="center" wrapText="1"/>
    </xf>
    <xf numFmtId="0" fontId="34" fillId="0" borderId="93" xfId="42" applyFont="1" applyFill="1" applyBorder="1" applyAlignment="1">
      <alignment horizontal="left" vertical="center" wrapText="1"/>
    </xf>
    <xf numFmtId="0" fontId="34" fillId="0" borderId="44" xfId="42" applyFont="1" applyFill="1" applyBorder="1" applyAlignment="1">
      <alignment horizontal="left" vertical="center" wrapText="1"/>
    </xf>
    <xf numFmtId="0" fontId="34" fillId="0" borderId="104" xfId="42" applyFont="1" applyFill="1" applyBorder="1" applyAlignment="1">
      <alignment horizontal="left" vertical="center" wrapText="1"/>
    </xf>
    <xf numFmtId="0" fontId="34" fillId="0" borderId="51" xfId="42" applyFont="1" applyFill="1" applyBorder="1" applyAlignment="1">
      <alignment horizontal="left" vertical="center" wrapText="1"/>
    </xf>
    <xf numFmtId="0" fontId="34" fillId="0" borderId="94" xfId="42" applyFont="1" applyFill="1" applyBorder="1" applyAlignment="1">
      <alignment horizontal="left" vertical="center" wrapText="1"/>
    </xf>
    <xf numFmtId="0" fontId="34" fillId="0" borderId="105" xfId="42" applyFont="1" applyFill="1" applyBorder="1" applyAlignment="1">
      <alignment horizontal="center" vertical="center" textRotation="255" shrinkToFit="1"/>
    </xf>
    <xf numFmtId="0" fontId="34" fillId="0" borderId="106" xfId="42" applyFont="1" applyFill="1" applyBorder="1" applyAlignment="1">
      <alignment horizontal="center" vertical="center" textRotation="255" shrinkToFit="1"/>
    </xf>
    <xf numFmtId="0" fontId="34" fillId="0" borderId="107" xfId="42" applyFont="1" applyFill="1" applyBorder="1" applyAlignment="1">
      <alignment horizontal="center" vertical="center" textRotation="255" shrinkToFit="1"/>
    </xf>
    <xf numFmtId="0" fontId="34" fillId="0" borderId="19" xfId="42" applyFont="1" applyFill="1" applyBorder="1" applyAlignment="1">
      <alignment horizontal="left" wrapText="1"/>
    </xf>
    <xf numFmtId="0" fontId="37" fillId="0" borderId="185" xfId="42" applyFont="1" applyFill="1" applyBorder="1" applyAlignment="1">
      <alignment horizontal="center" vertical="center"/>
    </xf>
    <xf numFmtId="0" fontId="37" fillId="0" borderId="184" xfId="42" applyFont="1" applyFill="1" applyBorder="1" applyAlignment="1">
      <alignment horizontal="center" vertical="center"/>
    </xf>
    <xf numFmtId="0" fontId="37" fillId="0" borderId="0" xfId="42" applyFont="1" applyFill="1" applyBorder="1" applyAlignment="1">
      <alignment horizontal="center" vertical="center"/>
    </xf>
    <xf numFmtId="0" fontId="37" fillId="0" borderId="20" xfId="42" applyFont="1" applyFill="1" applyBorder="1" applyAlignment="1">
      <alignment horizontal="center" vertical="center"/>
    </xf>
    <xf numFmtId="0" fontId="37" fillId="0" borderId="10" xfId="42" applyFont="1" applyFill="1" applyBorder="1" applyAlignment="1">
      <alignment horizontal="center" vertical="center"/>
    </xf>
    <xf numFmtId="0" fontId="34" fillId="0" borderId="188" xfId="42" applyFont="1" applyFill="1" applyBorder="1" applyAlignment="1">
      <alignment horizontal="left" vertical="center" wrapText="1"/>
    </xf>
    <xf numFmtId="0" fontId="34" fillId="0" borderId="13" xfId="42" applyFont="1" applyFill="1" applyBorder="1" applyAlignment="1">
      <alignment horizontal="left" vertical="center" wrapText="1"/>
    </xf>
    <xf numFmtId="0" fontId="34" fillId="0" borderId="14" xfId="42" applyFont="1" applyFill="1" applyBorder="1" applyAlignment="1">
      <alignment horizontal="left" vertical="center" wrapText="1"/>
    </xf>
    <xf numFmtId="0" fontId="11" fillId="26" borderId="33" xfId="42" applyFont="1" applyFill="1" applyBorder="1" applyAlignment="1">
      <alignment horizontal="center" vertical="center" wrapText="1"/>
    </xf>
    <xf numFmtId="0" fontId="11" fillId="26" borderId="15" xfId="42" applyFont="1" applyFill="1" applyBorder="1" applyAlignment="1">
      <alignment horizontal="center" vertical="center" wrapText="1"/>
    </xf>
    <xf numFmtId="0" fontId="11" fillId="26" borderId="35" xfId="42" applyFont="1" applyFill="1" applyBorder="1" applyAlignment="1">
      <alignment horizontal="center" vertical="center" wrapText="1"/>
    </xf>
    <xf numFmtId="0" fontId="11" fillId="26" borderId="27" xfId="42" applyFont="1" applyFill="1" applyBorder="1" applyAlignment="1">
      <alignment horizontal="center" vertical="center" wrapText="1"/>
    </xf>
    <xf numFmtId="0" fontId="11" fillId="26" borderId="0" xfId="42" applyFont="1" applyFill="1" applyBorder="1" applyAlignment="1">
      <alignment horizontal="center" vertical="center" wrapText="1"/>
    </xf>
    <xf numFmtId="0" fontId="11" fillId="26" borderId="22" xfId="42" applyFont="1" applyFill="1" applyBorder="1" applyAlignment="1">
      <alignment horizontal="center" vertical="center" wrapText="1"/>
    </xf>
    <xf numFmtId="0" fontId="11" fillId="26" borderId="64" xfId="42" applyFont="1" applyFill="1" applyBorder="1" applyAlignment="1">
      <alignment horizontal="center" vertical="center" wrapText="1"/>
    </xf>
    <xf numFmtId="0" fontId="11" fillId="26" borderId="19" xfId="42" applyFont="1" applyFill="1" applyBorder="1" applyAlignment="1">
      <alignment horizontal="center" vertical="center" wrapText="1"/>
    </xf>
    <xf numFmtId="0" fontId="11" fillId="26" borderId="89" xfId="42" applyFont="1" applyFill="1" applyBorder="1" applyAlignment="1">
      <alignment horizontal="center" vertical="center" wrapText="1"/>
    </xf>
    <xf numFmtId="0" fontId="38" fillId="0" borderId="0" xfId="51" quotePrefix="1" applyFont="1" applyFill="1" applyAlignment="1">
      <alignment horizontal="left" vertical="center"/>
    </xf>
    <xf numFmtId="0" fontId="32" fillId="0" borderId="0" xfId="42" applyFont="1" applyFill="1" applyBorder="1" applyAlignment="1">
      <alignment horizontal="left" vertical="center"/>
    </xf>
    <xf numFmtId="14" fontId="54" fillId="31" borderId="155" xfId="42" applyNumberFormat="1" applyFont="1" applyFill="1" applyBorder="1" applyAlignment="1">
      <alignment horizontal="center" vertical="center" wrapText="1"/>
    </xf>
    <xf numFmtId="14" fontId="54" fillId="31" borderId="58" xfId="42" applyNumberFormat="1" applyFont="1" applyFill="1" applyBorder="1" applyAlignment="1">
      <alignment horizontal="center" vertical="center" wrapText="1"/>
    </xf>
    <xf numFmtId="14" fontId="54" fillId="31" borderId="158" xfId="42" applyNumberFormat="1" applyFont="1" applyFill="1" applyBorder="1" applyAlignment="1">
      <alignment horizontal="center" vertical="center" wrapText="1"/>
    </xf>
    <xf numFmtId="0" fontId="34" fillId="0" borderId="63" xfId="42" applyFont="1" applyFill="1" applyBorder="1" applyAlignment="1">
      <alignment horizontal="left" vertical="center" wrapText="1" shrinkToFit="1"/>
    </xf>
    <xf numFmtId="0" fontId="34" fillId="0" borderId="40" xfId="42" applyFont="1" applyFill="1" applyBorder="1" applyAlignment="1">
      <alignment horizontal="left" vertical="center" wrapText="1" shrinkToFit="1"/>
    </xf>
    <xf numFmtId="0" fontId="34" fillId="0" borderId="45" xfId="42" applyFont="1" applyFill="1" applyBorder="1" applyAlignment="1">
      <alignment horizontal="left" wrapText="1"/>
    </xf>
    <xf numFmtId="0" fontId="0" fillId="0" borderId="40" xfId="42" applyFont="1" applyFill="1" applyBorder="1" applyAlignment="1">
      <alignment horizontal="center" vertical="center" wrapText="1"/>
    </xf>
    <xf numFmtId="0" fontId="37" fillId="0" borderId="121" xfId="42" applyFont="1" applyFill="1" applyBorder="1" applyAlignment="1">
      <alignment horizontal="center" vertical="center"/>
    </xf>
    <xf numFmtId="0" fontId="37" fillId="0" borderId="122" xfId="42" applyFont="1" applyFill="1" applyBorder="1" applyAlignment="1">
      <alignment horizontal="center" vertical="center"/>
    </xf>
    <xf numFmtId="0" fontId="37" fillId="0" borderId="123" xfId="42" applyFont="1" applyFill="1" applyBorder="1" applyAlignment="1">
      <alignment horizontal="center" vertical="center"/>
    </xf>
    <xf numFmtId="0" fontId="34" fillId="0" borderId="40" xfId="42" applyFont="1" applyFill="1" applyBorder="1" applyAlignment="1">
      <alignment horizontal="center" vertical="center" shrinkToFit="1"/>
    </xf>
    <xf numFmtId="0" fontId="34" fillId="0" borderId="101" xfId="42" applyFont="1" applyFill="1" applyBorder="1" applyAlignment="1">
      <alignment horizontal="center" vertical="center" shrinkToFit="1"/>
    </xf>
    <xf numFmtId="0" fontId="34" fillId="0" borderId="101" xfId="42" applyFont="1" applyFill="1" applyBorder="1" applyAlignment="1">
      <alignment horizontal="left" vertical="center" wrapText="1"/>
    </xf>
    <xf numFmtId="0" fontId="37" fillId="0" borderId="197" xfId="42" applyFont="1" applyFill="1" applyBorder="1" applyAlignment="1">
      <alignment horizontal="center" vertical="center"/>
    </xf>
    <xf numFmtId="0" fontId="37" fillId="0" borderId="198" xfId="42" applyFont="1" applyFill="1" applyBorder="1" applyAlignment="1">
      <alignment horizontal="center" vertical="center"/>
    </xf>
    <xf numFmtId="0" fontId="37" fillId="0" borderId="124" xfId="42" applyFont="1" applyFill="1" applyBorder="1" applyAlignment="1">
      <alignment horizontal="center" vertical="center"/>
    </xf>
    <xf numFmtId="0" fontId="34" fillId="0" borderId="96" xfId="42" applyFont="1" applyFill="1" applyBorder="1" applyAlignment="1">
      <alignment horizontal="left" vertical="center" wrapText="1"/>
    </xf>
    <xf numFmtId="0" fontId="37" fillId="0" borderId="12" xfId="42" applyFont="1" applyFill="1" applyBorder="1" applyAlignment="1">
      <alignment horizontal="center" vertical="center"/>
    </xf>
    <xf numFmtId="0" fontId="37" fillId="0" borderId="27" xfId="42" applyFont="1" applyFill="1" applyBorder="1" applyAlignment="1">
      <alignment horizontal="center" vertical="center"/>
    </xf>
    <xf numFmtId="0" fontId="37" fillId="0" borderId="147" xfId="42" applyFont="1" applyFill="1" applyBorder="1" applyAlignment="1">
      <alignment horizontal="center" vertical="center"/>
    </xf>
    <xf numFmtId="0" fontId="34" fillId="0" borderId="116" xfId="42" applyFont="1" applyFill="1" applyBorder="1" applyAlignment="1">
      <alignment horizontal="left" vertical="center" wrapText="1"/>
    </xf>
    <xf numFmtId="0" fontId="34" fillId="0" borderId="24" xfId="42" applyFont="1" applyFill="1" applyBorder="1" applyAlignment="1">
      <alignment horizontal="left" vertical="center" wrapText="1"/>
    </xf>
    <xf numFmtId="0" fontId="34" fillId="0" borderId="25" xfId="42" applyFont="1" applyFill="1" applyBorder="1" applyAlignment="1">
      <alignment horizontal="left" vertical="center" wrapText="1"/>
    </xf>
    <xf numFmtId="0" fontId="37" fillId="0" borderId="148" xfId="42" applyFont="1" applyFill="1" applyBorder="1" applyAlignment="1">
      <alignment horizontal="center" vertical="center"/>
    </xf>
    <xf numFmtId="0" fontId="37" fillId="0" borderId="64" xfId="42" applyFont="1" applyFill="1" applyBorder="1" applyAlignment="1">
      <alignment horizontal="center" vertical="center"/>
    </xf>
    <xf numFmtId="0" fontId="34" fillId="0" borderId="150" xfId="42" applyFont="1" applyFill="1" applyBorder="1" applyAlignment="1">
      <alignment horizontal="left" vertical="center" wrapText="1"/>
    </xf>
    <xf numFmtId="0" fontId="34" fillId="0" borderId="23" xfId="42" applyFont="1" applyFill="1" applyBorder="1" applyAlignment="1">
      <alignment horizontal="left" vertical="center" wrapText="1"/>
    </xf>
    <xf numFmtId="0" fontId="37" fillId="0" borderId="116" xfId="42" applyFont="1" applyFill="1" applyBorder="1" applyAlignment="1">
      <alignment horizontal="center" vertical="center"/>
    </xf>
    <xf numFmtId="0" fontId="34" fillId="0" borderId="116" xfId="42" applyFont="1" applyFill="1" applyBorder="1" applyAlignment="1">
      <alignment horizontal="left" vertical="center"/>
    </xf>
    <xf numFmtId="0" fontId="34" fillId="0" borderId="24" xfId="42" applyFont="1" applyFill="1" applyBorder="1" applyAlignment="1">
      <alignment horizontal="left" vertical="center"/>
    </xf>
    <xf numFmtId="0" fontId="34" fillId="0" borderId="91" xfId="42" applyFont="1" applyFill="1" applyBorder="1" applyAlignment="1">
      <alignment horizontal="left" vertical="center"/>
    </xf>
    <xf numFmtId="0" fontId="34" fillId="0" borderId="70" xfId="42" applyFont="1" applyFill="1" applyBorder="1" applyAlignment="1">
      <alignment horizontal="left" vertical="center"/>
    </xf>
    <xf numFmtId="0" fontId="34" fillId="0" borderId="76" xfId="42" applyFont="1" applyFill="1" applyBorder="1" applyAlignment="1">
      <alignment horizontal="left" vertical="center"/>
    </xf>
    <xf numFmtId="0" fontId="34" fillId="0" borderId="88" xfId="42" applyFont="1" applyFill="1" applyBorder="1" applyAlignment="1">
      <alignment horizontal="left" vertical="center"/>
    </xf>
    <xf numFmtId="0" fontId="37" fillId="0" borderId="131" xfId="51" applyFont="1" applyFill="1" applyBorder="1" applyAlignment="1">
      <alignment horizontal="center" vertical="center" shrinkToFit="1"/>
    </xf>
    <xf numFmtId="0" fontId="37" fillId="0" borderId="40" xfId="51" applyFont="1" applyFill="1" applyBorder="1" applyAlignment="1">
      <alignment horizontal="center" vertical="center" shrinkToFit="1"/>
    </xf>
    <xf numFmtId="0" fontId="8" fillId="0" borderId="17" xfId="42" applyFont="1" applyFill="1" applyBorder="1" applyAlignment="1">
      <alignment horizontal="center" vertical="center"/>
    </xf>
    <xf numFmtId="0" fontId="8" fillId="0" borderId="0" xfId="42" applyFont="1" applyFill="1" applyAlignment="1">
      <alignment horizontal="center" vertical="center"/>
    </xf>
    <xf numFmtId="0" fontId="0" fillId="0" borderId="0" xfId="42" applyFont="1" applyBorder="1" applyAlignment="1">
      <alignment horizontal="center" vertical="center"/>
    </xf>
    <xf numFmtId="0" fontId="37" fillId="0" borderId="131" xfId="51" applyFont="1" applyFill="1" applyBorder="1" applyAlignment="1">
      <alignment horizontal="center" vertical="center"/>
    </xf>
    <xf numFmtId="0" fontId="37" fillId="0" borderId="187" xfId="51" applyFont="1" applyFill="1" applyBorder="1" applyAlignment="1">
      <alignment horizontal="center" vertical="center"/>
    </xf>
    <xf numFmtId="0" fontId="37" fillId="0" borderId="44" xfId="51" applyFont="1" applyFill="1" applyBorder="1" applyAlignment="1">
      <alignment horizontal="center" vertical="center"/>
    </xf>
    <xf numFmtId="14" fontId="11" fillId="32" borderId="0" xfId="42" applyNumberFormat="1" applyFont="1" applyFill="1" applyBorder="1" applyAlignment="1">
      <alignment horizontal="center" vertical="center" wrapText="1"/>
    </xf>
    <xf numFmtId="14" fontId="11" fillId="32" borderId="0" xfId="42" applyNumberFormat="1" applyFont="1" applyFill="1" applyBorder="1" applyAlignment="1">
      <alignment horizontal="left" vertical="center" wrapText="1"/>
    </xf>
    <xf numFmtId="0" fontId="38" fillId="0" borderId="12" xfId="42" applyNumberFormat="1" applyFont="1" applyFill="1" applyBorder="1" applyAlignment="1">
      <alignment horizontal="center" vertical="center"/>
    </xf>
    <xf numFmtId="0" fontId="38" fillId="0" borderId="25" xfId="42" applyNumberFormat="1" applyFont="1" applyFill="1" applyBorder="1" applyAlignment="1">
      <alignment horizontal="center" vertical="center"/>
    </xf>
    <xf numFmtId="0" fontId="38" fillId="0" borderId="64" xfId="42" applyNumberFormat="1" applyFont="1" applyFill="1" applyBorder="1" applyAlignment="1">
      <alignment horizontal="center" vertical="center"/>
    </xf>
    <xf numFmtId="0" fontId="38" fillId="0" borderId="23" xfId="42" applyNumberFormat="1" applyFont="1" applyFill="1" applyBorder="1" applyAlignment="1">
      <alignment horizontal="center" vertical="center"/>
    </xf>
    <xf numFmtId="0" fontId="34" fillId="0" borderId="27" xfId="51" applyNumberFormat="1" applyFont="1" applyFill="1" applyBorder="1" applyAlignment="1">
      <alignment horizontal="left" vertical="center" wrapText="1"/>
    </xf>
    <xf numFmtId="0" fontId="34" fillId="0" borderId="0" xfId="51" applyNumberFormat="1" applyFont="1" applyFill="1" applyBorder="1" applyAlignment="1">
      <alignment horizontal="left" vertical="center"/>
    </xf>
    <xf numFmtId="0" fontId="34" fillId="0" borderId="138" xfId="51" applyNumberFormat="1" applyFont="1" applyFill="1" applyBorder="1" applyAlignment="1">
      <alignment horizontal="left" vertical="center"/>
    </xf>
    <xf numFmtId="0" fontId="34" fillId="0" borderId="27" xfId="51" applyNumberFormat="1" applyFont="1" applyFill="1" applyBorder="1" applyAlignment="1">
      <alignment horizontal="left" vertical="center"/>
    </xf>
    <xf numFmtId="0" fontId="37" fillId="0" borderId="0" xfId="51" applyFont="1" applyFill="1" applyAlignment="1">
      <alignment horizontal="center" vertical="center"/>
    </xf>
    <xf numFmtId="14" fontId="54" fillId="31" borderId="12" xfId="42" applyNumberFormat="1" applyFont="1" applyFill="1" applyBorder="1" applyAlignment="1">
      <alignment horizontal="left" vertical="center" wrapText="1"/>
    </xf>
    <xf numFmtId="14" fontId="54" fillId="31" borderId="24" xfId="42" applyNumberFormat="1" applyFont="1" applyFill="1" applyBorder="1" applyAlignment="1">
      <alignment horizontal="left" vertical="center" wrapText="1"/>
    </xf>
    <xf numFmtId="14" fontId="54" fillId="31" borderId="25" xfId="42" applyNumberFormat="1" applyFont="1" applyFill="1" applyBorder="1" applyAlignment="1">
      <alignment horizontal="left" vertical="center" wrapText="1"/>
    </xf>
    <xf numFmtId="14" fontId="54" fillId="31" borderId="27" xfId="42" applyNumberFormat="1" applyFont="1" applyFill="1" applyBorder="1" applyAlignment="1">
      <alignment horizontal="left" vertical="center" wrapText="1"/>
    </xf>
    <xf numFmtId="14" fontId="54" fillId="31" borderId="0" xfId="42" applyNumberFormat="1" applyFont="1" applyFill="1" applyBorder="1" applyAlignment="1">
      <alignment horizontal="left" vertical="center" wrapText="1"/>
    </xf>
    <xf numFmtId="14" fontId="54" fillId="31" borderId="13" xfId="42" applyNumberFormat="1" applyFont="1" applyFill="1" applyBorder="1" applyAlignment="1">
      <alignment horizontal="left" vertical="center" wrapText="1"/>
    </xf>
    <xf numFmtId="14" fontId="54" fillId="31" borderId="64" xfId="42" applyNumberFormat="1" applyFont="1" applyFill="1" applyBorder="1" applyAlignment="1">
      <alignment horizontal="left" vertical="center" wrapText="1"/>
    </xf>
    <xf numFmtId="14" fontId="54" fillId="31" borderId="19" xfId="42" applyNumberFormat="1" applyFont="1" applyFill="1" applyBorder="1" applyAlignment="1">
      <alignment horizontal="left" vertical="center" wrapText="1"/>
    </xf>
    <xf numFmtId="14" fontId="54" fillId="31" borderId="23" xfId="42" applyNumberFormat="1" applyFont="1" applyFill="1" applyBorder="1" applyAlignment="1">
      <alignment horizontal="left" vertical="center" wrapText="1"/>
    </xf>
    <xf numFmtId="0" fontId="37" fillId="0" borderId="127" xfId="42" applyNumberFormat="1" applyFont="1" applyBorder="1" applyAlignment="1">
      <alignment horizontal="center" vertical="center"/>
    </xf>
    <xf numFmtId="0" fontId="37" fillId="0" borderId="126" xfId="42" applyNumberFormat="1" applyFont="1" applyBorder="1" applyAlignment="1">
      <alignment horizontal="center" vertical="center"/>
    </xf>
    <xf numFmtId="0" fontId="37" fillId="0" borderId="185" xfId="42" applyFont="1" applyFill="1" applyBorder="1" applyAlignment="1">
      <alignment horizontal="center" vertical="center" wrapText="1"/>
    </xf>
    <xf numFmtId="0" fontId="37" fillId="0" borderId="188" xfId="42" applyFont="1" applyFill="1" applyBorder="1" applyAlignment="1">
      <alignment horizontal="center" vertical="center" wrapText="1"/>
    </xf>
    <xf numFmtId="0" fontId="37" fillId="0" borderId="13" xfId="42" applyFont="1" applyFill="1" applyBorder="1" applyAlignment="1">
      <alignment horizontal="center" vertical="center" wrapText="1"/>
    </xf>
    <xf numFmtId="0" fontId="37" fillId="0" borderId="14" xfId="42" applyFont="1" applyFill="1" applyBorder="1" applyAlignment="1">
      <alignment horizontal="center" vertical="center" wrapText="1"/>
    </xf>
    <xf numFmtId="0" fontId="34" fillId="0" borderId="159" xfId="42" applyFont="1" applyFill="1" applyBorder="1" applyAlignment="1">
      <alignment horizontal="center" vertical="center"/>
    </xf>
    <xf numFmtId="0" fontId="34" fillId="0" borderId="120" xfId="42" applyFont="1" applyFill="1" applyBorder="1" applyAlignment="1">
      <alignment horizontal="center" vertical="center"/>
    </xf>
    <xf numFmtId="0" fontId="34" fillId="0" borderId="156" xfId="42" applyFont="1" applyFill="1" applyBorder="1" applyAlignment="1">
      <alignment horizontal="center" vertical="center"/>
    </xf>
    <xf numFmtId="0" fontId="34" fillId="0" borderId="105" xfId="42" applyFont="1" applyFill="1" applyBorder="1" applyAlignment="1">
      <alignment horizontal="center" vertical="center" textRotation="255"/>
    </xf>
    <xf numFmtId="0" fontId="34" fillId="0" borderId="106" xfId="42" applyFont="1" applyFill="1" applyBorder="1" applyAlignment="1">
      <alignment horizontal="center" vertical="center" textRotation="255"/>
    </xf>
    <xf numFmtId="0" fontId="34" fillId="0" borderId="107" xfId="42" applyFont="1" applyFill="1" applyBorder="1" applyAlignment="1">
      <alignment horizontal="center" vertical="center" textRotation="255"/>
    </xf>
    <xf numFmtId="0" fontId="0" fillId="0" borderId="40" xfId="42" applyNumberFormat="1" applyFont="1" applyFill="1" applyBorder="1" applyAlignment="1">
      <alignment horizontal="center" vertical="center"/>
    </xf>
    <xf numFmtId="0" fontId="8" fillId="0" borderId="40" xfId="42" applyNumberFormat="1" applyFont="1" applyFill="1" applyBorder="1" applyAlignment="1">
      <alignment horizontal="center" vertical="center"/>
    </xf>
    <xf numFmtId="0" fontId="37" fillId="0" borderId="0" xfId="51" applyFont="1" applyFill="1" applyBorder="1" applyAlignment="1">
      <alignment horizontal="left" vertical="center"/>
    </xf>
    <xf numFmtId="0" fontId="8" fillId="0" borderId="0" xfId="51" applyFont="1" applyFill="1" applyBorder="1" applyAlignment="1">
      <alignment horizontal="center" vertical="top"/>
    </xf>
    <xf numFmtId="0" fontId="8" fillId="0" borderId="10" xfId="51" applyFont="1" applyFill="1" applyBorder="1" applyAlignment="1">
      <alignment horizontal="center" vertical="top"/>
    </xf>
    <xf numFmtId="0" fontId="37" fillId="0" borderId="0" xfId="51" applyFont="1" applyFill="1" applyBorder="1" applyAlignment="1">
      <alignment horizontal="left" vertical="center" shrinkToFit="1"/>
    </xf>
    <xf numFmtId="0" fontId="34" fillId="0" borderId="17" xfId="42" applyFont="1" applyBorder="1" applyAlignment="1">
      <alignment horizontal="center" vertical="center" wrapText="1"/>
    </xf>
    <xf numFmtId="0" fontId="34" fillId="0" borderId="25" xfId="42" applyFont="1" applyFill="1" applyBorder="1" applyAlignment="1">
      <alignment horizontal="center" vertical="center" textRotation="255"/>
    </xf>
    <xf numFmtId="0" fontId="34" fillId="0" borderId="13" xfId="42" applyFont="1" applyFill="1" applyBorder="1" applyAlignment="1">
      <alignment horizontal="center" vertical="center" textRotation="255"/>
    </xf>
    <xf numFmtId="0" fontId="34" fillId="0" borderId="23" xfId="42" applyFont="1" applyFill="1" applyBorder="1" applyAlignment="1">
      <alignment horizontal="center" vertical="center" textRotation="255"/>
    </xf>
    <xf numFmtId="49" fontId="0" fillId="0" borderId="0" xfId="42" applyNumberFormat="1" applyFont="1" applyFill="1" applyAlignment="1">
      <alignment horizontal="center" vertical="center"/>
    </xf>
    <xf numFmtId="49" fontId="8" fillId="0" borderId="0" xfId="42" applyNumberFormat="1" applyFont="1" applyFill="1" applyAlignment="1">
      <alignment horizontal="center" vertical="center"/>
    </xf>
    <xf numFmtId="49" fontId="34" fillId="0" borderId="18" xfId="42" applyNumberFormat="1" applyFont="1" applyFill="1" applyBorder="1" applyAlignment="1">
      <alignment horizontal="center" vertical="center"/>
    </xf>
    <xf numFmtId="0" fontId="34" fillId="0" borderId="0" xfId="42" applyFont="1" applyFill="1" applyBorder="1" applyAlignment="1">
      <alignment horizontal="center" vertical="center" shrinkToFit="1"/>
    </xf>
    <xf numFmtId="0" fontId="41" fillId="0" borderId="0" xfId="42" applyFont="1" applyBorder="1" applyAlignment="1">
      <alignment horizontal="left" vertical="top" wrapText="1"/>
    </xf>
    <xf numFmtId="0" fontId="34" fillId="0" borderId="0" xfId="42" applyFont="1" applyBorder="1" applyAlignment="1">
      <alignment horizontal="left" vertical="top" wrapText="1"/>
    </xf>
    <xf numFmtId="0" fontId="34" fillId="0" borderId="39" xfId="42" applyFont="1" applyBorder="1" applyAlignment="1">
      <alignment horizontal="center" vertical="center"/>
    </xf>
    <xf numFmtId="0" fontId="34" fillId="0" borderId="137"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138" xfId="0" applyFont="1" applyFill="1" applyBorder="1" applyAlignment="1">
      <alignment horizontal="left" vertical="center" wrapText="1"/>
    </xf>
    <xf numFmtId="0" fontId="34" fillId="0" borderId="185" xfId="51" applyFont="1" applyFill="1" applyBorder="1" applyAlignment="1">
      <alignment horizontal="center" vertical="center" shrinkToFit="1"/>
    </xf>
    <xf numFmtId="0" fontId="34" fillId="0" borderId="184" xfId="51" applyFont="1" applyFill="1" applyBorder="1" applyAlignment="1">
      <alignment horizontal="center" vertical="center" shrinkToFit="1"/>
    </xf>
    <xf numFmtId="0" fontId="34" fillId="0" borderId="186" xfId="51" applyFont="1" applyFill="1" applyBorder="1" applyAlignment="1">
      <alignment horizontal="center" vertical="center" shrinkToFit="1"/>
    </xf>
    <xf numFmtId="0" fontId="34" fillId="0" borderId="182" xfId="51" applyFont="1" applyFill="1" applyBorder="1" applyAlignment="1">
      <alignment horizontal="center" vertical="center" shrinkToFit="1"/>
    </xf>
    <xf numFmtId="0" fontId="34" fillId="0" borderId="11" xfId="51" applyFont="1" applyFill="1" applyBorder="1" applyAlignment="1">
      <alignment horizontal="center" vertical="center" shrinkToFit="1"/>
    </xf>
    <xf numFmtId="0" fontId="34" fillId="0" borderId="183" xfId="51" applyFont="1" applyFill="1" applyBorder="1" applyAlignment="1">
      <alignment horizontal="center" vertical="center" shrinkToFit="1"/>
    </xf>
    <xf numFmtId="0" fontId="37" fillId="0" borderId="0" xfId="51" applyFont="1" applyFill="1" applyAlignment="1">
      <alignment horizontal="left" vertical="center"/>
    </xf>
    <xf numFmtId="0" fontId="37" fillId="0" borderId="192" xfId="42" applyFont="1" applyFill="1" applyBorder="1" applyAlignment="1">
      <alignment horizontal="center" vertical="center"/>
    </xf>
    <xf numFmtId="0" fontId="37" fillId="0" borderId="193" xfId="42" applyFont="1" applyFill="1" applyBorder="1" applyAlignment="1">
      <alignment horizontal="center" vertical="center"/>
    </xf>
    <xf numFmtId="0" fontId="37" fillId="0" borderId="194" xfId="42" applyFont="1" applyFill="1" applyBorder="1" applyAlignment="1">
      <alignment horizontal="center" vertical="center"/>
    </xf>
    <xf numFmtId="0" fontId="34" fillId="0" borderId="45" xfId="42" applyFont="1" applyFill="1" applyBorder="1" applyAlignment="1">
      <alignment horizontal="left" vertical="center" wrapText="1"/>
    </xf>
    <xf numFmtId="0" fontId="34" fillId="0" borderId="10" xfId="42" applyFont="1" applyFill="1" applyBorder="1" applyAlignment="1">
      <alignment horizontal="left" wrapText="1"/>
    </xf>
    <xf numFmtId="0" fontId="34" fillId="0" borderId="97" xfId="42" applyFont="1" applyFill="1" applyBorder="1" applyAlignment="1">
      <alignment horizontal="center" vertical="center" textRotation="255"/>
    </xf>
    <xf numFmtId="0" fontId="34" fillId="0" borderId="99" xfId="42" applyFont="1" applyFill="1" applyBorder="1" applyAlignment="1">
      <alignment horizontal="center" vertical="center" textRotation="255"/>
    </xf>
    <xf numFmtId="0" fontId="34" fillId="0" borderId="102" xfId="42" applyFont="1" applyFill="1" applyBorder="1" applyAlignment="1">
      <alignment horizontal="center" vertical="center" textRotation="255"/>
    </xf>
    <xf numFmtId="0" fontId="37" fillId="0" borderId="195" xfId="42" applyFont="1" applyFill="1" applyBorder="1" applyAlignment="1">
      <alignment horizontal="center" vertical="center"/>
    </xf>
    <xf numFmtId="0" fontId="37" fillId="0" borderId="196" xfId="42" applyFont="1" applyFill="1" applyBorder="1" applyAlignment="1">
      <alignment horizontal="center" vertical="center"/>
    </xf>
    <xf numFmtId="0" fontId="34" fillId="0" borderId="40" xfId="42" applyFont="1" applyFill="1" applyBorder="1" applyAlignment="1">
      <alignment horizontal="left" vertical="center"/>
    </xf>
    <xf numFmtId="0" fontId="34" fillId="0" borderId="62" xfId="42" applyFont="1" applyFill="1" applyBorder="1" applyAlignment="1">
      <alignment horizontal="left" vertical="center"/>
    </xf>
    <xf numFmtId="49" fontId="34" fillId="0" borderId="145" xfId="42" applyNumberFormat="1" applyFont="1" applyFill="1" applyBorder="1" applyAlignment="1">
      <alignment horizontal="center" vertical="center"/>
    </xf>
    <xf numFmtId="49" fontId="34" fillId="0" borderId="144" xfId="42" applyNumberFormat="1" applyFont="1" applyFill="1" applyBorder="1" applyAlignment="1">
      <alignment horizontal="center" vertical="center"/>
    </xf>
    <xf numFmtId="49" fontId="34" fillId="0" borderId="151" xfId="42" applyNumberFormat="1" applyFont="1" applyFill="1" applyBorder="1" applyAlignment="1">
      <alignment horizontal="center" vertical="center"/>
    </xf>
    <xf numFmtId="49" fontId="34" fillId="0" borderId="17" xfId="42" applyNumberFormat="1" applyFont="1" applyFill="1" applyBorder="1" applyAlignment="1">
      <alignment horizontal="center" vertical="center"/>
    </xf>
    <xf numFmtId="49" fontId="34" fillId="0" borderId="22" xfId="42" applyNumberFormat="1" applyFont="1" applyFill="1" applyBorder="1" applyAlignment="1">
      <alignment horizontal="center" vertical="center"/>
    </xf>
    <xf numFmtId="49" fontId="34" fillId="0" borderId="20" xfId="42" applyNumberFormat="1" applyFont="1" applyFill="1" applyBorder="1" applyAlignment="1">
      <alignment horizontal="center" vertical="center"/>
    </xf>
    <xf numFmtId="49" fontId="34" fillId="0" borderId="10" xfId="42" applyNumberFormat="1" applyFont="1" applyFill="1" applyBorder="1" applyAlignment="1">
      <alignment horizontal="center" vertical="center"/>
    </xf>
    <xf numFmtId="49" fontId="34" fillId="0" borderId="152" xfId="42" applyNumberFormat="1" applyFont="1" applyFill="1" applyBorder="1" applyAlignment="1">
      <alignment horizontal="center" vertical="center"/>
    </xf>
    <xf numFmtId="0" fontId="34" fillId="0" borderId="145" xfId="51" applyFont="1" applyFill="1" applyBorder="1" applyAlignment="1">
      <alignment horizontal="center" vertical="center" shrinkToFit="1"/>
    </xf>
    <xf numFmtId="0" fontId="34" fillId="0" borderId="144" xfId="51" applyFont="1" applyFill="1" applyBorder="1" applyAlignment="1">
      <alignment horizontal="center" vertical="center" shrinkToFit="1"/>
    </xf>
    <xf numFmtId="0" fontId="34" fillId="0" borderId="146" xfId="51" applyFont="1" applyFill="1" applyBorder="1" applyAlignment="1">
      <alignment horizontal="center" vertical="center" shrinkToFit="1"/>
    </xf>
    <xf numFmtId="0" fontId="34" fillId="0" borderId="0" xfId="42" applyFont="1" applyFill="1" applyBorder="1" applyAlignment="1">
      <alignment horizontal="center" vertical="center"/>
    </xf>
    <xf numFmtId="0" fontId="43" fillId="0" borderId="179" xfId="47" applyFont="1" applyBorder="1" applyAlignment="1">
      <alignment horizontal="center" vertical="center"/>
    </xf>
    <xf numFmtId="0" fontId="43" fillId="0" borderId="180" xfId="47" applyFont="1" applyBorder="1" applyAlignment="1">
      <alignment horizontal="center" vertical="center"/>
    </xf>
    <xf numFmtId="0" fontId="43" fillId="0" borderId="181" xfId="47" applyFont="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0000000}"/>
    <cellStyle name="桁区切り 2 2" xfId="46" xr:uid="{00000000-0005-0000-0000-000021000000}"/>
    <cellStyle name="桁区切り 2 3" xfId="48" xr:uid="{00000000-0005-0000-0000-000022000000}"/>
    <cellStyle name="桁区切り 2 4" xfId="50" xr:uid="{00000000-0005-0000-0000-000023000000}"/>
    <cellStyle name="桁区切り 2 5" xfId="52" xr:uid="{00000000-0005-0000-0000-000024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E000000}"/>
    <cellStyle name="標準 3" xfId="43" xr:uid="{00000000-0005-0000-0000-00002F000000}"/>
    <cellStyle name="標準 3 2" xfId="45" xr:uid="{00000000-0005-0000-0000-000030000000}"/>
    <cellStyle name="標準 3 3" xfId="47" xr:uid="{00000000-0005-0000-0000-000031000000}"/>
    <cellStyle name="標準 3 4" xfId="49" xr:uid="{00000000-0005-0000-0000-000032000000}"/>
    <cellStyle name="標準 3 5" xfId="51" xr:uid="{00000000-0005-0000-0000-000033000000}"/>
    <cellStyle name="標準 4" xfId="53" xr:uid="{00000000-0005-0000-0000-000034000000}"/>
    <cellStyle name="標準 5" xfId="54" xr:uid="{00000000-0005-0000-0000-000035000000}"/>
    <cellStyle name="良い" xfId="41" builtinId="26" customBuiltin="1"/>
  </cellStyles>
  <dxfs count="116">
    <dxf>
      <font>
        <color theme="0"/>
      </font>
    </dxf>
    <dxf>
      <font>
        <color theme="0"/>
      </font>
    </dxf>
    <dxf>
      <font>
        <color theme="0"/>
      </font>
    </dxf>
    <dxf>
      <font>
        <color auto="1"/>
      </font>
      <fill>
        <patternFill>
          <bgColor rgb="FFFFFFCC"/>
        </patternFill>
      </fill>
    </dxf>
    <dxf>
      <font>
        <color theme="0"/>
      </font>
    </dxf>
    <dxf>
      <fill>
        <patternFill>
          <bgColor rgb="FFFFFF00"/>
        </patternFill>
      </fill>
    </dxf>
    <dxf>
      <font>
        <color theme="0"/>
      </font>
      <fill>
        <patternFill>
          <bgColor rgb="FF00B0F0"/>
        </patternFill>
      </fill>
    </dxf>
    <dxf>
      <fill>
        <patternFill>
          <bgColor rgb="FFFFC000"/>
        </patternFill>
      </fill>
    </dxf>
    <dxf>
      <font>
        <color theme="0"/>
      </font>
      <fill>
        <patternFill>
          <bgColor theme="0"/>
        </patternFill>
      </fill>
      <border>
        <left/>
        <right/>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font>
      <fill>
        <patternFill patternType="none">
          <bgColor auto="1"/>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ont>
        <color rgb="FFFFCCCC"/>
      </font>
    </dxf>
    <dxf>
      <fill>
        <patternFill>
          <bgColor rgb="FFFFFFCC"/>
        </patternFill>
      </fill>
    </dxf>
    <dxf>
      <fill>
        <patternFill>
          <bgColor rgb="FFFFFF00"/>
        </patternFill>
      </fill>
    </dxf>
    <dxf>
      <font>
        <color theme="0"/>
      </font>
    </dxf>
    <dxf>
      <font>
        <color theme="0"/>
      </font>
      <fill>
        <patternFill>
          <bgColor theme="0"/>
        </patternFill>
      </fill>
      <border>
        <top/>
        <bottom/>
        <vertical/>
        <horizontal/>
      </border>
    </dxf>
    <dxf>
      <font>
        <color theme="0"/>
      </font>
      <fill>
        <patternFill>
          <bgColor theme="0"/>
        </patternFill>
      </fill>
      <border>
        <left/>
        <right/>
        <vertical/>
        <horizontal/>
      </border>
    </dxf>
    <dxf>
      <font>
        <color theme="0"/>
      </font>
      <fill>
        <patternFill>
          <bgColor theme="0"/>
        </patternFill>
      </fill>
      <border>
        <left/>
        <right/>
        <top/>
        <bottom/>
        <vertical/>
        <horizontal/>
      </border>
    </dxf>
    <dxf>
      <fill>
        <patternFill>
          <bgColor rgb="FFFFFF00"/>
        </patternFill>
      </fill>
    </dxf>
    <dxf>
      <fill>
        <patternFill>
          <bgColor rgb="FFFFFF00"/>
        </patternFill>
      </fill>
    </dxf>
    <dxf>
      <font>
        <color theme="0"/>
      </font>
    </dxf>
    <dxf>
      <font>
        <color theme="0"/>
      </font>
    </dxf>
    <dxf>
      <font>
        <color theme="0"/>
      </font>
    </dxf>
    <dxf>
      <font>
        <color theme="0"/>
      </font>
    </dxf>
    <dxf>
      <font>
        <color theme="0"/>
      </font>
    </dxf>
    <dxf>
      <font>
        <color theme="0"/>
      </font>
    </dxf>
    <dxf>
      <fill>
        <patternFill>
          <bgColor rgb="FFFFFFCC"/>
        </patternFill>
      </fill>
    </dxf>
    <dxf>
      <font>
        <color theme="0"/>
      </font>
      <fill>
        <patternFill>
          <bgColor theme="0"/>
        </patternFill>
      </fill>
      <border>
        <left/>
        <right/>
        <top/>
        <bottom/>
        <vertical/>
        <horizontal/>
      </border>
    </dxf>
    <dxf>
      <font>
        <color theme="1"/>
      </font>
      <fill>
        <patternFill>
          <bgColor rgb="FFFFFFCC"/>
        </patternFill>
      </fill>
    </dxf>
    <dxf>
      <font>
        <b/>
        <i val="0"/>
        <color auto="1"/>
      </font>
      <fill>
        <patternFill>
          <bgColor rgb="FFFFCCCC"/>
        </patternFill>
      </fill>
    </dxf>
    <dxf>
      <font>
        <b/>
        <i val="0"/>
      </font>
      <fill>
        <patternFill>
          <bgColor rgb="FFCCECFF"/>
        </patternFill>
      </fill>
    </dxf>
    <dxf>
      <fill>
        <patternFill>
          <bgColor rgb="FFFFFFCC"/>
        </patternFill>
      </fill>
    </dxf>
    <dxf>
      <fill>
        <patternFill>
          <bgColor rgb="FFFFFF00"/>
        </patternFill>
      </fill>
    </dxf>
    <dxf>
      <font>
        <color theme="1"/>
      </font>
      <fill>
        <patternFill patternType="none">
          <bgColor auto="1"/>
        </patternFill>
      </fill>
    </dxf>
    <dxf>
      <font>
        <color theme="0"/>
      </font>
      <fill>
        <patternFill>
          <bgColor theme="0"/>
        </patternFill>
      </fill>
      <border>
        <left/>
        <right/>
        <vertical/>
        <horizontal/>
      </border>
    </dxf>
    <dxf>
      <font>
        <color theme="0"/>
      </font>
      <fill>
        <patternFill>
          <bgColor theme="0"/>
        </patternFill>
      </fill>
      <border>
        <top/>
        <bottom/>
        <vertical/>
        <horizontal/>
      </border>
    </dxf>
    <dxf>
      <fill>
        <patternFill>
          <bgColor theme="1"/>
        </patternFill>
      </fill>
    </dxf>
    <dxf>
      <font>
        <color theme="0"/>
      </font>
    </dxf>
    <dxf>
      <font>
        <color rgb="FFFFFF00"/>
      </font>
    </dxf>
    <dxf>
      <font>
        <color rgb="FFFFFF00"/>
      </font>
    </dxf>
    <dxf>
      <font>
        <color rgb="FFFFFF00"/>
      </font>
    </dxf>
    <dxf>
      <font>
        <color theme="0"/>
      </font>
    </dxf>
    <dxf>
      <font>
        <color theme="0"/>
      </font>
      <fill>
        <patternFill>
          <bgColor theme="0"/>
        </patternFill>
      </fill>
      <border>
        <top/>
        <bottom/>
        <vertical/>
        <horizontal/>
      </border>
    </dxf>
    <dxf>
      <font>
        <color theme="0"/>
      </font>
      <fill>
        <patternFill>
          <bgColor theme="0"/>
        </patternFill>
      </fill>
      <border>
        <left/>
        <right/>
        <vertical/>
        <horizontal/>
      </border>
    </dxf>
    <dxf>
      <font>
        <color theme="0"/>
      </font>
      <fill>
        <patternFill>
          <bgColor theme="0"/>
        </patternFill>
      </fill>
      <border>
        <left/>
        <right/>
        <top/>
        <bottom/>
        <vertical/>
        <horizontal/>
      </border>
    </dxf>
    <dxf>
      <fill>
        <patternFill>
          <bgColor rgb="FFFFFF00"/>
        </patternFill>
      </fill>
    </dxf>
    <dxf>
      <fill>
        <patternFill>
          <bgColor rgb="FFFFFF00"/>
        </patternFill>
      </fill>
    </dxf>
    <dxf>
      <fill>
        <patternFill>
          <bgColor rgb="FFFFFFCC"/>
        </patternFill>
      </fill>
    </dxf>
    <dxf>
      <fill>
        <patternFill>
          <bgColor rgb="FFFFFFCC"/>
        </patternFill>
      </fill>
    </dxf>
    <dxf>
      <fill>
        <patternFill>
          <bgColor rgb="FFFFFF00"/>
        </patternFill>
      </fill>
    </dxf>
    <dxf>
      <font>
        <color theme="1"/>
      </font>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CC"/>
        </patternFill>
      </fill>
    </dxf>
    <dxf>
      <fill>
        <patternFill>
          <bgColor rgb="FFFFFF00"/>
        </patternFill>
      </fill>
    </dxf>
    <dxf>
      <fill>
        <patternFill>
          <bgColor rgb="FFFFFFCC"/>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dxf>
    <dxf>
      <font>
        <color theme="0"/>
      </font>
      <border>
        <right/>
        <top/>
        <bottom/>
        <vertical/>
        <horizontal/>
      </border>
    </dxf>
    <dxf>
      <font>
        <color theme="0"/>
      </font>
      <fill>
        <patternFill>
          <bgColor theme="0"/>
        </patternFill>
      </fill>
      <border>
        <left/>
        <right/>
        <bottom/>
        <vertical/>
        <horizontal/>
      </border>
    </dxf>
    <dxf>
      <font>
        <color theme="0"/>
      </font>
    </dxf>
    <dxf>
      <font>
        <color theme="0"/>
      </font>
      <fill>
        <patternFill>
          <bgColor theme="0"/>
        </patternFill>
      </fill>
      <border>
        <top/>
        <bottom/>
        <vertical/>
        <horizontal/>
      </border>
    </dxf>
    <dxf>
      <font>
        <color theme="0"/>
      </font>
      <fill>
        <patternFill>
          <bgColor theme="0"/>
        </patternFill>
      </fill>
      <border>
        <left/>
        <right/>
        <top/>
        <vertical/>
        <horizontal/>
      </border>
    </dxf>
    <dxf>
      <font>
        <color theme="0"/>
      </font>
      <fill>
        <patternFill patternType="none">
          <bgColor auto="1"/>
        </patternFill>
      </fill>
      <border>
        <left/>
        <right/>
        <vertical/>
        <horizontal/>
      </border>
    </dxf>
    <dxf>
      <fill>
        <patternFill>
          <bgColor rgb="FFCCECFF"/>
        </patternFill>
      </fill>
    </dxf>
    <dxf>
      <fill>
        <patternFill>
          <bgColor rgb="FFFFCCCC"/>
        </patternFill>
      </fill>
    </dxf>
    <dxf>
      <font>
        <color theme="0"/>
      </font>
      <fill>
        <patternFill>
          <bgColor theme="0"/>
        </patternFill>
      </fill>
      <border>
        <left/>
        <right/>
        <vertical/>
        <horizontal/>
      </border>
    </dxf>
    <dxf>
      <fill>
        <patternFill>
          <bgColor rgb="FFCCECFF"/>
        </patternFill>
      </fill>
    </dxf>
    <dxf>
      <fill>
        <patternFill>
          <bgColor rgb="FFFFCCCC"/>
        </patternFill>
      </fill>
    </dxf>
    <dxf>
      <fill>
        <patternFill>
          <bgColor rgb="FFFFCCCC"/>
        </patternFill>
      </fill>
    </dxf>
    <dxf>
      <fill>
        <patternFill>
          <bgColor rgb="FFCCECFF"/>
        </patternFill>
      </fill>
    </dxf>
    <dxf>
      <fill>
        <patternFill>
          <bgColor rgb="FFFFCCCC"/>
        </patternFill>
      </fill>
    </dxf>
    <dxf>
      <fill>
        <patternFill>
          <bgColor rgb="FFCCECFF"/>
        </patternFill>
      </fill>
    </dxf>
    <dxf>
      <fill>
        <patternFill>
          <bgColor rgb="FFFFCCCC"/>
        </patternFill>
      </fill>
    </dxf>
    <dxf>
      <fill>
        <patternFill>
          <bgColor rgb="FFCCECFF"/>
        </patternFill>
      </fill>
    </dxf>
    <dxf>
      <fill>
        <patternFill>
          <bgColor rgb="FFFFCCCC"/>
        </patternFill>
      </fill>
    </dxf>
    <dxf>
      <font>
        <color theme="0"/>
      </font>
      <fill>
        <patternFill>
          <bgColor theme="0"/>
        </patternFill>
      </fill>
      <border>
        <top/>
        <bottom/>
        <vertical/>
        <horizontal/>
      </border>
    </dxf>
    <dxf>
      <font>
        <color theme="0"/>
      </font>
      <fill>
        <patternFill>
          <bgColor theme="0"/>
        </patternFill>
      </fill>
      <border>
        <left/>
        <right/>
        <vertical/>
        <horizontal/>
      </border>
    </dxf>
  </dxfs>
  <tableStyles count="0" defaultTableStyle="TableStyleMedium2" defaultPivotStyle="PivotStyleLight16"/>
  <colors>
    <mruColors>
      <color rgb="FFCCFFCC"/>
      <color rgb="FFFFFFCC"/>
      <color rgb="FFCCFF99"/>
      <color rgb="FFFFCCCC"/>
      <color rgb="FFCCECFF"/>
      <color rgb="FF66CCFF"/>
      <color rgb="FFFFFF99"/>
      <color rgb="FFCCFFFF"/>
      <color rgb="FFFFCC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136072</xdr:colOff>
      <xdr:row>5</xdr:row>
      <xdr:rowOff>13608</xdr:rowOff>
    </xdr:from>
    <xdr:to>
      <xdr:col>2</xdr:col>
      <xdr:colOff>13607</xdr:colOff>
      <xdr:row>12</xdr:row>
      <xdr:rowOff>27214</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6072" y="898072"/>
          <a:ext cx="557892" cy="1523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500">
              <a:solidFill>
                <a:schemeClr val="bg1"/>
              </a:solidFill>
            </a:rPr>
            <a:t>削除列</a:t>
          </a:r>
        </a:p>
      </xdr:txBody>
    </xdr:sp>
    <xdr:clientData/>
  </xdr:twoCellAnchor>
  <xdr:twoCellAnchor>
    <xdr:from>
      <xdr:col>16</xdr:col>
      <xdr:colOff>149679</xdr:colOff>
      <xdr:row>5</xdr:row>
      <xdr:rowOff>54430</xdr:rowOff>
    </xdr:from>
    <xdr:to>
      <xdr:col>18</xdr:col>
      <xdr:colOff>27214</xdr:colOff>
      <xdr:row>12</xdr:row>
      <xdr:rowOff>68036</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259036" y="938894"/>
          <a:ext cx="557892" cy="1523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500">
              <a:solidFill>
                <a:schemeClr val="bg1"/>
              </a:solidFill>
            </a:rPr>
            <a:t>削除列</a:t>
          </a:r>
        </a:p>
      </xdr:txBody>
    </xdr:sp>
    <xdr:clientData/>
  </xdr:twoCellAnchor>
  <xdr:twoCellAnchor>
    <xdr:from>
      <xdr:col>15</xdr:col>
      <xdr:colOff>194752</xdr:colOff>
      <xdr:row>2</xdr:row>
      <xdr:rowOff>101202</xdr:rowOff>
    </xdr:from>
    <xdr:to>
      <xdr:col>16</xdr:col>
      <xdr:colOff>190500</xdr:colOff>
      <xdr:row>3</xdr:row>
      <xdr:rowOff>101202</xdr:rowOff>
    </xdr:to>
    <xdr:sp macro="" textlink="">
      <xdr:nvSpPr>
        <xdr:cNvPr id="4" name="右矢印 3">
          <a:extLst>
            <a:ext uri="{FF2B5EF4-FFF2-40B4-BE49-F238E27FC236}">
              <a16:creationId xmlns:a16="http://schemas.microsoft.com/office/drawing/2014/main" id="{00000000-0008-0000-0200-000004000000}"/>
            </a:ext>
          </a:extLst>
        </xdr:cNvPr>
        <xdr:cNvSpPr/>
      </xdr:nvSpPr>
      <xdr:spPr bwMode="auto">
        <a:xfrm>
          <a:off x="4059181" y="454988"/>
          <a:ext cx="240676" cy="176893"/>
        </a:xfrm>
        <a:prstGeom prst="rightArrow">
          <a:avLst/>
        </a:prstGeom>
        <a:solidFill>
          <a:srgbClr val="0070C0"/>
        </a:solid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51027</xdr:colOff>
      <xdr:row>2</xdr:row>
      <xdr:rowOff>110257</xdr:rowOff>
    </xdr:from>
    <xdr:to>
      <xdr:col>3</xdr:col>
      <xdr:colOff>80792</xdr:colOff>
      <xdr:row>3</xdr:row>
      <xdr:rowOff>110258</xdr:rowOff>
    </xdr:to>
    <xdr:sp macro="" textlink="">
      <xdr:nvSpPr>
        <xdr:cNvPr id="5" name="右矢印 4">
          <a:extLst>
            <a:ext uri="{FF2B5EF4-FFF2-40B4-BE49-F238E27FC236}">
              <a16:creationId xmlns:a16="http://schemas.microsoft.com/office/drawing/2014/main" id="{00000000-0008-0000-0200-000005000000}"/>
            </a:ext>
          </a:extLst>
        </xdr:cNvPr>
        <xdr:cNvSpPr/>
      </xdr:nvSpPr>
      <xdr:spPr bwMode="auto">
        <a:xfrm rot="10800000">
          <a:off x="731384" y="464043"/>
          <a:ext cx="274694" cy="176894"/>
        </a:xfrm>
        <a:prstGeom prst="rightArrow">
          <a:avLst/>
        </a:prstGeom>
        <a:solidFill>
          <a:srgbClr val="0070C0"/>
        </a:solid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27214</xdr:colOff>
      <xdr:row>8</xdr:row>
      <xdr:rowOff>68035</xdr:rowOff>
    </xdr:from>
    <xdr:to>
      <xdr:col>12</xdr:col>
      <xdr:colOff>217714</xdr:colOff>
      <xdr:row>9</xdr:row>
      <xdr:rowOff>81642</xdr:rowOff>
    </xdr:to>
    <xdr:sp macro="" textlink="">
      <xdr:nvSpPr>
        <xdr:cNvPr id="7" name="右矢印 6">
          <a:extLst>
            <a:ext uri="{FF2B5EF4-FFF2-40B4-BE49-F238E27FC236}">
              <a16:creationId xmlns:a16="http://schemas.microsoft.com/office/drawing/2014/main" id="{00000000-0008-0000-0200-000007000000}"/>
            </a:ext>
          </a:extLst>
        </xdr:cNvPr>
        <xdr:cNvSpPr/>
      </xdr:nvSpPr>
      <xdr:spPr bwMode="auto">
        <a:xfrm rot="10800000">
          <a:off x="3429000" y="1755321"/>
          <a:ext cx="190500" cy="190500"/>
        </a:xfrm>
        <a:prstGeom prst="rightArrow">
          <a:avLst/>
        </a:prstGeom>
        <a:solidFill>
          <a:srgbClr val="FF0000"/>
        </a:solid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203736</xdr:colOff>
      <xdr:row>155</xdr:row>
      <xdr:rowOff>57949</xdr:rowOff>
    </xdr:from>
    <xdr:to>
      <xdr:col>54</xdr:col>
      <xdr:colOff>55789</xdr:colOff>
      <xdr:row>157</xdr:row>
      <xdr:rowOff>103910</xdr:rowOff>
    </xdr:to>
    <xdr:sp macro="" textlink="">
      <xdr:nvSpPr>
        <xdr:cNvPr id="2" name="AutoShape 3">
          <a:extLst>
            <a:ext uri="{FF2B5EF4-FFF2-40B4-BE49-F238E27FC236}">
              <a16:creationId xmlns:a16="http://schemas.microsoft.com/office/drawing/2014/main" id="{00000000-0008-0000-0300-000002000000}"/>
            </a:ext>
          </a:extLst>
        </xdr:cNvPr>
        <xdr:cNvSpPr>
          <a:spLocks noChangeArrowheads="1"/>
        </xdr:cNvSpPr>
      </xdr:nvSpPr>
      <xdr:spPr bwMode="auto">
        <a:xfrm>
          <a:off x="203736" y="21761342"/>
          <a:ext cx="14275624" cy="399747"/>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ja-JP" sz="8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BR31"/>
  <sheetViews>
    <sheetView showGridLines="0" tabSelected="1" view="pageBreakPreview" zoomScale="160" zoomScaleNormal="160" zoomScaleSheetLayoutView="160" workbookViewId="0">
      <selection activeCell="AC13" sqref="AC13"/>
    </sheetView>
  </sheetViews>
  <sheetFormatPr defaultColWidth="2.25" defaultRowHeight="13.5" customHeight="1"/>
  <cols>
    <col min="1" max="6" width="3.125" style="82" customWidth="1"/>
    <col min="7" max="14" width="3.125" style="1" customWidth="1"/>
    <col min="15" max="15" width="3.125" style="12" customWidth="1"/>
    <col min="16" max="22" width="3.125" style="82" customWidth="1"/>
    <col min="23" max="29" width="3.125" style="1" customWidth="1"/>
    <col min="30" max="36" width="3.125" style="16" customWidth="1"/>
    <col min="37" max="70" width="0" style="1" hidden="1" customWidth="1"/>
    <col min="71" max="16384" width="2.25" style="1"/>
  </cols>
  <sheetData>
    <row r="1" spans="1:40" ht="30" customHeight="1" thickBot="1">
      <c r="A1" s="406" t="s">
        <v>149</v>
      </c>
      <c r="B1" s="406"/>
      <c r="C1" s="406"/>
      <c r="D1" s="406"/>
      <c r="E1" s="406"/>
      <c r="F1" s="406"/>
      <c r="G1" s="406"/>
      <c r="H1" s="406"/>
      <c r="I1" s="406"/>
      <c r="J1" s="406"/>
      <c r="K1" s="406"/>
      <c r="L1" s="406"/>
      <c r="M1" s="406"/>
      <c r="N1" s="406"/>
      <c r="O1" s="406"/>
      <c r="P1" s="406"/>
      <c r="Q1" s="406"/>
      <c r="R1" s="406"/>
      <c r="S1" s="406"/>
      <c r="U1" s="356" t="s">
        <v>204</v>
      </c>
      <c r="V1" s="357"/>
      <c r="W1" s="357"/>
      <c r="X1" s="357"/>
      <c r="Y1" s="357"/>
      <c r="Z1" s="357"/>
      <c r="AA1" s="357"/>
      <c r="AB1" s="357"/>
      <c r="AC1" s="357"/>
      <c r="AD1" s="357"/>
      <c r="AE1" s="357"/>
      <c r="AF1" s="357"/>
      <c r="AG1" s="357"/>
      <c r="AH1" s="357"/>
      <c r="AI1" s="358"/>
    </row>
    <row r="2" spans="1:40" ht="24.95" customHeight="1">
      <c r="B2" s="387" t="s">
        <v>178</v>
      </c>
      <c r="C2" s="388"/>
      <c r="D2" s="388"/>
      <c r="E2" s="388"/>
      <c r="F2" s="388"/>
      <c r="G2" s="388"/>
      <c r="H2" s="388"/>
      <c r="I2" s="388"/>
      <c r="J2" s="388"/>
      <c r="K2" s="388"/>
      <c r="L2" s="388"/>
      <c r="M2" s="388"/>
      <c r="N2" s="388"/>
      <c r="O2" s="388"/>
      <c r="P2" s="388"/>
      <c r="Q2" s="388"/>
      <c r="R2" s="388"/>
      <c r="S2" s="28"/>
      <c r="U2" s="387" t="s">
        <v>194</v>
      </c>
      <c r="V2" s="388"/>
      <c r="W2" s="388"/>
      <c r="X2" s="388"/>
      <c r="Y2" s="388"/>
      <c r="Z2" s="388"/>
      <c r="AA2" s="388"/>
      <c r="AB2" s="388"/>
      <c r="AC2" s="388"/>
      <c r="AD2" s="388"/>
      <c r="AE2" s="388"/>
      <c r="AF2" s="388"/>
      <c r="AG2" s="388"/>
      <c r="AH2" s="388"/>
      <c r="AI2" s="388"/>
      <c r="AJ2" s="29"/>
    </row>
    <row r="3" spans="1:40" ht="24.95" customHeight="1">
      <c r="B3" s="388"/>
      <c r="C3" s="388"/>
      <c r="D3" s="388"/>
      <c r="E3" s="388"/>
      <c r="F3" s="388"/>
      <c r="G3" s="388"/>
      <c r="H3" s="388"/>
      <c r="I3" s="388"/>
      <c r="J3" s="388"/>
      <c r="K3" s="388"/>
      <c r="L3" s="388"/>
      <c r="M3" s="388"/>
      <c r="N3" s="388"/>
      <c r="O3" s="388"/>
      <c r="P3" s="388"/>
      <c r="Q3" s="388"/>
      <c r="R3" s="388"/>
      <c r="S3" s="28"/>
      <c r="U3" s="388"/>
      <c r="V3" s="388"/>
      <c r="W3" s="388"/>
      <c r="X3" s="388"/>
      <c r="Y3" s="388"/>
      <c r="Z3" s="388"/>
      <c r="AA3" s="388"/>
      <c r="AB3" s="388"/>
      <c r="AC3" s="388"/>
      <c r="AD3" s="388"/>
      <c r="AE3" s="388"/>
      <c r="AF3" s="388"/>
      <c r="AG3" s="388"/>
      <c r="AH3" s="388"/>
      <c r="AI3" s="388"/>
      <c r="AJ3" s="29"/>
    </row>
    <row r="4" spans="1:40" ht="6" customHeight="1" thickBot="1">
      <c r="A4" s="29"/>
      <c r="B4" s="29"/>
      <c r="C4" s="29"/>
      <c r="D4" s="29"/>
      <c r="E4" s="29"/>
      <c r="F4" s="29"/>
      <c r="G4" s="29"/>
      <c r="H4" s="29"/>
      <c r="I4" s="29"/>
      <c r="J4" s="29"/>
      <c r="K4" s="29"/>
      <c r="L4" s="29"/>
      <c r="M4" s="29"/>
      <c r="N4" s="29"/>
      <c r="O4" s="29"/>
      <c r="P4" s="29"/>
      <c r="Q4" s="29"/>
      <c r="R4" s="29"/>
      <c r="S4" s="28"/>
      <c r="U4" s="29"/>
      <c r="V4" s="29"/>
      <c r="W4" s="29"/>
      <c r="X4" s="29"/>
      <c r="Y4" s="29"/>
      <c r="Z4" s="29"/>
      <c r="AA4" s="29"/>
      <c r="AB4" s="29"/>
      <c r="AC4" s="29"/>
      <c r="AD4" s="29"/>
      <c r="AE4" s="29"/>
      <c r="AF4" s="29"/>
      <c r="AG4" s="29"/>
      <c r="AH4" s="29"/>
      <c r="AI4" s="29"/>
      <c r="AJ4" s="29"/>
    </row>
    <row r="5" spans="1:40" ht="14.25" customHeight="1">
      <c r="A5" s="386" t="s">
        <v>177</v>
      </c>
      <c r="B5" s="368"/>
      <c r="C5" s="368"/>
      <c r="D5" s="368"/>
      <c r="E5" s="369"/>
      <c r="F5" s="411"/>
      <c r="G5" s="412"/>
      <c r="H5" s="412"/>
      <c r="I5" s="412"/>
      <c r="J5" s="412"/>
      <c r="K5" s="412"/>
      <c r="L5" s="412"/>
      <c r="M5" s="412"/>
      <c r="N5" s="412"/>
      <c r="O5" s="413"/>
      <c r="P5" s="359" t="str">
        <f>IF(F5="","未入力","OK")</f>
        <v>未入力</v>
      </c>
      <c r="Q5" s="360"/>
      <c r="R5" s="355"/>
      <c r="S5" s="410">
        <f>IF(P5="OK",0,1)</f>
        <v>1</v>
      </c>
      <c r="U5" s="368" t="s">
        <v>41</v>
      </c>
      <c r="V5" s="368"/>
      <c r="W5" s="368"/>
      <c r="X5" s="368"/>
      <c r="Y5" s="369"/>
      <c r="Z5" s="429" t="s">
        <v>18</v>
      </c>
      <c r="AA5" s="430"/>
      <c r="AB5" s="430"/>
      <c r="AC5" s="430"/>
      <c r="AD5" s="430"/>
      <c r="AE5" s="431"/>
      <c r="AF5" s="384" t="str">
        <f>IF(Z5="","未入力","OK")</f>
        <v>OK</v>
      </c>
      <c r="AG5" s="385"/>
      <c r="AH5" s="57"/>
      <c r="AI5" s="57"/>
      <c r="AJ5" s="424">
        <f>IF(AF5="OK",0,1)</f>
        <v>0</v>
      </c>
      <c r="AL5" s="1" t="s">
        <v>151</v>
      </c>
      <c r="AN5" s="1" t="s">
        <v>153</v>
      </c>
    </row>
    <row r="6" spans="1:40" ht="14.25" customHeight="1" thickBot="1">
      <c r="A6" s="368"/>
      <c r="B6" s="368"/>
      <c r="C6" s="368"/>
      <c r="D6" s="368"/>
      <c r="E6" s="369"/>
      <c r="F6" s="414"/>
      <c r="G6" s="415"/>
      <c r="H6" s="415"/>
      <c r="I6" s="415"/>
      <c r="J6" s="415"/>
      <c r="K6" s="415"/>
      <c r="L6" s="415"/>
      <c r="M6" s="415"/>
      <c r="N6" s="415"/>
      <c r="O6" s="416"/>
      <c r="P6" s="359"/>
      <c r="Q6" s="360"/>
      <c r="R6" s="355"/>
      <c r="S6" s="410"/>
      <c r="U6" s="368"/>
      <c r="V6" s="368"/>
      <c r="W6" s="368"/>
      <c r="X6" s="368"/>
      <c r="Y6" s="369"/>
      <c r="Z6" s="432"/>
      <c r="AA6" s="433"/>
      <c r="AB6" s="433"/>
      <c r="AC6" s="433"/>
      <c r="AD6" s="433"/>
      <c r="AE6" s="434"/>
      <c r="AF6" s="384"/>
      <c r="AG6" s="385"/>
      <c r="AH6" s="57"/>
      <c r="AI6" s="57"/>
      <c r="AJ6" s="424"/>
      <c r="AL6" s="1" t="s">
        <v>152</v>
      </c>
      <c r="AN6" s="1" t="s">
        <v>154</v>
      </c>
    </row>
    <row r="7" spans="1:40" ht="14.25" customHeight="1">
      <c r="A7" s="368" t="s">
        <v>37</v>
      </c>
      <c r="B7" s="368"/>
      <c r="C7" s="368"/>
      <c r="D7" s="368"/>
      <c r="E7" s="369"/>
      <c r="F7" s="372" t="s">
        <v>272</v>
      </c>
      <c r="G7" s="373"/>
      <c r="H7" s="373"/>
      <c r="I7" s="373"/>
      <c r="J7" s="373"/>
      <c r="K7" s="373"/>
      <c r="L7" s="373"/>
      <c r="M7" s="373"/>
      <c r="N7" s="373"/>
      <c r="O7" s="374"/>
      <c r="P7" s="359" t="str">
        <f>IF(F7="","未入力","OK")</f>
        <v>OK</v>
      </c>
      <c r="Q7" s="360"/>
      <c r="R7" s="355"/>
      <c r="S7" s="410">
        <f>IF(P7="OK",0,1)</f>
        <v>0</v>
      </c>
      <c r="U7" s="370" t="s">
        <v>42</v>
      </c>
      <c r="V7" s="370"/>
      <c r="W7" s="370"/>
      <c r="X7" s="370"/>
      <c r="Y7" s="369"/>
      <c r="Z7" s="411"/>
      <c r="AA7" s="363"/>
      <c r="AB7" s="363"/>
      <c r="AC7" s="363"/>
      <c r="AD7" s="363"/>
      <c r="AE7" s="364"/>
      <c r="AF7" s="384" t="str">
        <f>IF(Z5="辞退（短縮卒業・修了）","OK",IF(Z7="","未入力","OK"))</f>
        <v>未入力</v>
      </c>
      <c r="AG7" s="385"/>
      <c r="AH7" s="57"/>
      <c r="AI7" s="57"/>
      <c r="AJ7" s="424">
        <f>IF(AF7="OK",0,1)</f>
        <v>1</v>
      </c>
      <c r="AN7" s="1" t="s">
        <v>155</v>
      </c>
    </row>
    <row r="8" spans="1:40" ht="14.25" customHeight="1" thickBot="1">
      <c r="A8" s="368"/>
      <c r="B8" s="368"/>
      <c r="C8" s="368"/>
      <c r="D8" s="368"/>
      <c r="E8" s="369"/>
      <c r="F8" s="375"/>
      <c r="G8" s="376"/>
      <c r="H8" s="376"/>
      <c r="I8" s="376"/>
      <c r="J8" s="376"/>
      <c r="K8" s="376"/>
      <c r="L8" s="376"/>
      <c r="M8" s="376"/>
      <c r="N8" s="376"/>
      <c r="O8" s="377"/>
      <c r="P8" s="359"/>
      <c r="Q8" s="360"/>
      <c r="R8" s="355"/>
      <c r="S8" s="361"/>
      <c r="T8" s="41"/>
      <c r="U8" s="370"/>
      <c r="V8" s="370"/>
      <c r="W8" s="370"/>
      <c r="X8" s="370"/>
      <c r="Y8" s="369"/>
      <c r="Z8" s="365"/>
      <c r="AA8" s="366"/>
      <c r="AB8" s="366"/>
      <c r="AC8" s="366"/>
      <c r="AD8" s="366"/>
      <c r="AE8" s="367"/>
      <c r="AF8" s="384"/>
      <c r="AG8" s="385"/>
      <c r="AH8" s="57"/>
      <c r="AI8" s="57"/>
      <c r="AJ8" s="424"/>
      <c r="AN8" s="1" t="s">
        <v>156</v>
      </c>
    </row>
    <row r="9" spans="1:40" ht="14.25" customHeight="1">
      <c r="A9" s="368" t="s">
        <v>38</v>
      </c>
      <c r="B9" s="368"/>
      <c r="C9" s="368"/>
      <c r="D9" s="368"/>
      <c r="E9" s="369"/>
      <c r="F9" s="372"/>
      <c r="G9" s="373"/>
      <c r="H9" s="373"/>
      <c r="I9" s="373"/>
      <c r="J9" s="373"/>
      <c r="K9" s="373"/>
      <c r="L9" s="373"/>
      <c r="M9" s="373"/>
      <c r="N9" s="373"/>
      <c r="O9" s="374"/>
      <c r="P9" s="359" t="str">
        <f>IF(F9="","未入力","OK")</f>
        <v>未入力</v>
      </c>
      <c r="Q9" s="360"/>
      <c r="R9" s="355"/>
      <c r="S9" s="361">
        <f>IF(P9="OK",0,1)</f>
        <v>1</v>
      </c>
      <c r="T9" s="41"/>
    </row>
    <row r="10" spans="1:40" ht="14.25" customHeight="1" thickBot="1">
      <c r="A10" s="368"/>
      <c r="B10" s="368"/>
      <c r="C10" s="368"/>
      <c r="D10" s="368"/>
      <c r="E10" s="369"/>
      <c r="F10" s="375"/>
      <c r="G10" s="376"/>
      <c r="H10" s="376"/>
      <c r="I10" s="376"/>
      <c r="J10" s="376"/>
      <c r="K10" s="376"/>
      <c r="L10" s="376"/>
      <c r="M10" s="376"/>
      <c r="N10" s="376"/>
      <c r="O10" s="377"/>
      <c r="P10" s="359"/>
      <c r="Q10" s="360"/>
      <c r="R10" s="355"/>
      <c r="S10" s="361"/>
      <c r="T10" s="41"/>
      <c r="U10" s="18"/>
      <c r="W10" s="82"/>
      <c r="X10" s="82"/>
      <c r="Y10" s="82"/>
      <c r="Z10" s="82"/>
    </row>
    <row r="11" spans="1:40" ht="14.25" customHeight="1">
      <c r="A11" s="370" t="s">
        <v>39</v>
      </c>
      <c r="B11" s="370"/>
      <c r="C11" s="370"/>
      <c r="D11" s="370"/>
      <c r="E11" s="369"/>
      <c r="F11" s="378"/>
      <c r="G11" s="379"/>
      <c r="H11" s="379"/>
      <c r="I11" s="379"/>
      <c r="J11" s="379"/>
      <c r="K11" s="379"/>
      <c r="L11" s="379"/>
      <c r="M11" s="379"/>
      <c r="N11" s="379"/>
      <c r="O11" s="380"/>
      <c r="P11" s="359" t="str">
        <f>IF(F11="","未入力","OK")</f>
        <v>未入力</v>
      </c>
      <c r="Q11" s="360"/>
      <c r="R11" s="355"/>
      <c r="S11" s="361">
        <f>IF(P11="OK",0,1)</f>
        <v>1</v>
      </c>
      <c r="T11" s="41"/>
      <c r="U11" s="35"/>
      <c r="V11" s="35"/>
      <c r="W11" s="35"/>
      <c r="X11" s="35"/>
      <c r="Y11" s="35"/>
      <c r="Z11" s="35"/>
      <c r="AA11" s="21"/>
      <c r="AB11" s="21"/>
      <c r="AC11" s="21"/>
      <c r="AD11" s="21"/>
      <c r="AE11" s="21"/>
      <c r="AF11" s="21"/>
      <c r="AG11" s="21"/>
      <c r="AH11" s="21"/>
      <c r="AI11" s="21"/>
      <c r="AJ11" s="21"/>
    </row>
    <row r="12" spans="1:40" ht="14.25" customHeight="1" thickBot="1">
      <c r="A12" s="370"/>
      <c r="B12" s="370"/>
      <c r="C12" s="370"/>
      <c r="D12" s="370"/>
      <c r="E12" s="369"/>
      <c r="F12" s="381"/>
      <c r="G12" s="382"/>
      <c r="H12" s="382"/>
      <c r="I12" s="382"/>
      <c r="J12" s="382"/>
      <c r="K12" s="382"/>
      <c r="L12" s="382"/>
      <c r="M12" s="382"/>
      <c r="N12" s="382"/>
      <c r="O12" s="383"/>
      <c r="P12" s="359"/>
      <c r="Q12" s="360"/>
      <c r="R12" s="355"/>
      <c r="S12" s="361"/>
      <c r="T12" s="41"/>
      <c r="U12" s="35"/>
      <c r="V12" s="35"/>
      <c r="W12" s="35"/>
      <c r="X12" s="35"/>
      <c r="Y12" s="35"/>
      <c r="Z12" s="35"/>
      <c r="AA12" s="21"/>
      <c r="AB12" s="21"/>
      <c r="AC12" s="21"/>
      <c r="AD12" s="21"/>
      <c r="AE12" s="21"/>
      <c r="AF12" s="21"/>
      <c r="AG12" s="21"/>
      <c r="AH12" s="21"/>
      <c r="AI12" s="21"/>
      <c r="AJ12" s="21"/>
    </row>
    <row r="13" spans="1:40" ht="14.25" customHeight="1">
      <c r="A13" s="371" t="s">
        <v>173</v>
      </c>
      <c r="B13" s="370"/>
      <c r="C13" s="370"/>
      <c r="D13" s="370"/>
      <c r="E13" s="369"/>
      <c r="F13" s="411"/>
      <c r="G13" s="412"/>
      <c r="H13" s="412"/>
      <c r="I13" s="412"/>
      <c r="J13" s="412"/>
      <c r="K13" s="412"/>
      <c r="L13" s="412"/>
      <c r="M13" s="412"/>
      <c r="N13" s="412"/>
      <c r="O13" s="413"/>
      <c r="P13" s="359" t="str">
        <f>IF(F13="","未入力","OK")</f>
        <v>未入力</v>
      </c>
      <c r="Q13" s="360"/>
      <c r="R13" s="355"/>
      <c r="S13" s="361">
        <f>IF(P13="OK",0,1)</f>
        <v>1</v>
      </c>
      <c r="T13" s="41"/>
      <c r="U13" s="20"/>
      <c r="V13" s="20"/>
      <c r="W13" s="20"/>
      <c r="X13" s="20"/>
      <c r="Y13" s="20"/>
      <c r="Z13" s="20"/>
      <c r="AA13" s="68"/>
      <c r="AB13" s="68"/>
      <c r="AC13" s="68"/>
      <c r="AD13" s="68"/>
      <c r="AE13" s="68"/>
      <c r="AF13" s="68"/>
      <c r="AG13" s="2"/>
      <c r="AH13" s="2"/>
      <c r="AI13" s="2"/>
      <c r="AJ13" s="21"/>
    </row>
    <row r="14" spans="1:40" ht="14.25" customHeight="1" thickBot="1">
      <c r="A14" s="370"/>
      <c r="B14" s="370"/>
      <c r="C14" s="370"/>
      <c r="D14" s="370"/>
      <c r="E14" s="369"/>
      <c r="F14" s="414"/>
      <c r="G14" s="415"/>
      <c r="H14" s="415"/>
      <c r="I14" s="415"/>
      <c r="J14" s="415"/>
      <c r="K14" s="415"/>
      <c r="L14" s="415"/>
      <c r="M14" s="415"/>
      <c r="N14" s="415"/>
      <c r="O14" s="416"/>
      <c r="P14" s="359"/>
      <c r="Q14" s="360"/>
      <c r="R14" s="355"/>
      <c r="S14" s="361"/>
      <c r="T14" s="41"/>
      <c r="U14" s="20"/>
      <c r="V14" s="20"/>
      <c r="W14" s="35"/>
      <c r="X14" s="35"/>
      <c r="Y14" s="35"/>
      <c r="Z14" s="35"/>
      <c r="AA14" s="36"/>
      <c r="AB14" s="36"/>
      <c r="AC14" s="37"/>
      <c r="AD14" s="37"/>
      <c r="AE14" s="37"/>
      <c r="AF14" s="37"/>
      <c r="AG14" s="21"/>
      <c r="AH14" s="21"/>
      <c r="AI14" s="21"/>
      <c r="AJ14" s="35"/>
    </row>
    <row r="15" spans="1:40" ht="14.25" customHeight="1">
      <c r="A15" s="368" t="s">
        <v>35</v>
      </c>
      <c r="B15" s="368"/>
      <c r="C15" s="368"/>
      <c r="D15" s="368"/>
      <c r="E15" s="369"/>
      <c r="F15" s="362"/>
      <c r="G15" s="363"/>
      <c r="H15" s="363"/>
      <c r="I15" s="363"/>
      <c r="J15" s="363"/>
      <c r="K15" s="363"/>
      <c r="L15" s="363"/>
      <c r="M15" s="363"/>
      <c r="N15" s="363"/>
      <c r="O15" s="364"/>
      <c r="P15" s="359" t="str">
        <f>IF(F15="","未入力","OK")</f>
        <v>未入力</v>
      </c>
      <c r="Q15" s="360"/>
      <c r="R15" s="355"/>
      <c r="S15" s="361">
        <f>IF(P15="OK",0,1)</f>
        <v>1</v>
      </c>
      <c r="T15" s="41"/>
      <c r="U15" s="20"/>
      <c r="V15" s="20"/>
      <c r="W15" s="35"/>
      <c r="X15" s="35"/>
      <c r="Y15" s="35"/>
      <c r="Z15" s="35"/>
      <c r="AA15" s="36"/>
      <c r="AB15" s="36"/>
      <c r="AC15" s="37"/>
      <c r="AD15" s="37"/>
      <c r="AE15" s="37"/>
      <c r="AF15" s="37"/>
      <c r="AG15" s="21"/>
      <c r="AH15" s="21"/>
      <c r="AI15" s="21"/>
      <c r="AJ15" s="35"/>
    </row>
    <row r="16" spans="1:40" ht="14.25" customHeight="1" thickBot="1">
      <c r="A16" s="368"/>
      <c r="B16" s="368"/>
      <c r="C16" s="368"/>
      <c r="D16" s="368"/>
      <c r="E16" s="369"/>
      <c r="F16" s="365"/>
      <c r="G16" s="366"/>
      <c r="H16" s="366"/>
      <c r="I16" s="366"/>
      <c r="J16" s="366"/>
      <c r="K16" s="366"/>
      <c r="L16" s="366"/>
      <c r="M16" s="366"/>
      <c r="N16" s="366"/>
      <c r="O16" s="367"/>
      <c r="P16" s="359"/>
      <c r="Q16" s="360"/>
      <c r="R16" s="355"/>
      <c r="S16" s="361"/>
      <c r="T16" s="41"/>
      <c r="U16" s="20"/>
      <c r="V16" s="20"/>
      <c r="W16" s="2"/>
      <c r="X16" s="2"/>
      <c r="Y16" s="2"/>
      <c r="Z16" s="2"/>
      <c r="AA16" s="34"/>
      <c r="AB16" s="2"/>
      <c r="AC16" s="2"/>
      <c r="AD16" s="2"/>
      <c r="AE16" s="2"/>
      <c r="AF16" s="2"/>
      <c r="AG16" s="2"/>
      <c r="AH16" s="2"/>
      <c r="AI16" s="21"/>
      <c r="AJ16" s="21"/>
    </row>
    <row r="17" spans="1:70" ht="14.25" customHeight="1">
      <c r="A17" s="368" t="s">
        <v>98</v>
      </c>
      <c r="B17" s="368"/>
      <c r="C17" s="368"/>
      <c r="D17" s="368"/>
      <c r="E17" s="369"/>
      <c r="F17" s="362"/>
      <c r="G17" s="363"/>
      <c r="H17" s="363"/>
      <c r="I17" s="363"/>
      <c r="J17" s="363"/>
      <c r="K17" s="363"/>
      <c r="L17" s="363"/>
      <c r="M17" s="363"/>
      <c r="N17" s="363"/>
      <c r="O17" s="364"/>
      <c r="P17" s="359" t="str">
        <f>IF(F17="","未入力","OK")</f>
        <v>未入力</v>
      </c>
      <c r="Q17" s="360"/>
      <c r="R17" s="355"/>
      <c r="S17" s="361">
        <f>IF(P17="OK",0,1)</f>
        <v>1</v>
      </c>
      <c r="T17" s="41"/>
      <c r="U17" s="20"/>
      <c r="V17" s="20"/>
      <c r="W17" s="20"/>
      <c r="X17" s="20"/>
      <c r="Y17" s="20"/>
      <c r="Z17" s="20"/>
      <c r="AA17" s="21"/>
      <c r="AB17" s="33"/>
      <c r="AC17" s="33"/>
      <c r="AD17" s="33"/>
      <c r="AE17" s="33"/>
      <c r="AF17" s="33"/>
      <c r="AG17" s="21"/>
      <c r="AH17" s="21"/>
      <c r="AI17" s="21"/>
      <c r="AJ17" s="21"/>
    </row>
    <row r="18" spans="1:70" ht="14.25" customHeight="1" thickBot="1">
      <c r="A18" s="368"/>
      <c r="B18" s="368"/>
      <c r="C18" s="368"/>
      <c r="D18" s="368"/>
      <c r="E18" s="369"/>
      <c r="F18" s="407"/>
      <c r="G18" s="408"/>
      <c r="H18" s="408"/>
      <c r="I18" s="408"/>
      <c r="J18" s="408"/>
      <c r="K18" s="408"/>
      <c r="L18" s="408"/>
      <c r="M18" s="408"/>
      <c r="N18" s="408"/>
      <c r="O18" s="409"/>
      <c r="P18" s="359"/>
      <c r="Q18" s="360"/>
      <c r="R18" s="355"/>
      <c r="S18" s="361"/>
      <c r="T18" s="41"/>
      <c r="U18" s="20"/>
      <c r="V18" s="20"/>
      <c r="W18" s="20"/>
      <c r="X18" s="20"/>
      <c r="Y18" s="20"/>
      <c r="Z18" s="20"/>
      <c r="AA18" s="33"/>
      <c r="AB18" s="33"/>
      <c r="AC18" s="33"/>
      <c r="AD18" s="33"/>
      <c r="AE18" s="33"/>
      <c r="AF18" s="33"/>
      <c r="AG18" s="21"/>
      <c r="AH18" s="21"/>
      <c r="AI18" s="21"/>
      <c r="AJ18" s="21"/>
    </row>
    <row r="19" spans="1:70" ht="14.25" customHeight="1" thickBot="1">
      <c r="A19" s="371" t="s">
        <v>212</v>
      </c>
      <c r="B19" s="370"/>
      <c r="C19" s="370"/>
      <c r="D19" s="370"/>
      <c r="E19" s="369"/>
      <c r="F19" s="417"/>
      <c r="G19" s="363"/>
      <c r="H19" s="363"/>
      <c r="I19" s="363"/>
      <c r="J19" s="363"/>
      <c r="K19" s="363"/>
      <c r="L19" s="363"/>
      <c r="M19" s="363"/>
      <c r="N19" s="363"/>
      <c r="O19" s="364"/>
      <c r="P19" s="359" t="str">
        <f>IF(F19="","未入力","OK")</f>
        <v>未入力</v>
      </c>
      <c r="Q19" s="360"/>
      <c r="R19" s="355"/>
      <c r="S19" s="361">
        <f>IF(P19="OK",0,1)</f>
        <v>1</v>
      </c>
      <c r="T19" s="41"/>
      <c r="U19" s="20"/>
      <c r="V19" s="20"/>
      <c r="W19" s="21"/>
      <c r="X19" s="21"/>
      <c r="Y19" s="21"/>
      <c r="Z19" s="21"/>
      <c r="AA19" s="39"/>
      <c r="AB19" s="40"/>
      <c r="AC19" s="40"/>
      <c r="AD19" s="40"/>
      <c r="AE19" s="40"/>
      <c r="AF19" s="40"/>
      <c r="AG19" s="21"/>
      <c r="AH19" s="21"/>
      <c r="AI19" s="21"/>
      <c r="AJ19" s="21"/>
    </row>
    <row r="20" spans="1:70" ht="14.25" customHeight="1" thickBot="1">
      <c r="A20" s="370"/>
      <c r="B20" s="370"/>
      <c r="C20" s="370"/>
      <c r="D20" s="370"/>
      <c r="E20" s="369"/>
      <c r="F20" s="365"/>
      <c r="G20" s="366"/>
      <c r="H20" s="366"/>
      <c r="I20" s="366"/>
      <c r="J20" s="366"/>
      <c r="K20" s="366"/>
      <c r="L20" s="366"/>
      <c r="M20" s="366"/>
      <c r="N20" s="366"/>
      <c r="O20" s="367"/>
      <c r="P20" s="359"/>
      <c r="Q20" s="360"/>
      <c r="R20" s="355"/>
      <c r="S20" s="361"/>
      <c r="T20" s="41"/>
      <c r="U20" s="20"/>
      <c r="V20" s="20"/>
      <c r="W20" s="21"/>
      <c r="X20" s="21"/>
      <c r="Y20" s="21"/>
      <c r="Z20" s="21"/>
      <c r="AA20" s="40"/>
      <c r="AB20" s="40"/>
      <c r="AC20" s="40"/>
      <c r="AD20" s="40"/>
      <c r="AE20" s="40"/>
      <c r="AF20" s="40"/>
      <c r="AG20" s="21"/>
      <c r="AH20" s="21"/>
      <c r="AI20" s="21"/>
      <c r="AJ20" s="21"/>
      <c r="AN20" s="444">
        <v>0</v>
      </c>
      <c r="AO20" s="419"/>
      <c r="AP20" s="444">
        <v>0</v>
      </c>
      <c r="AQ20" s="419"/>
      <c r="AR20" s="435" t="s">
        <v>157</v>
      </c>
      <c r="AS20" s="436"/>
      <c r="AT20" s="436"/>
      <c r="AU20" s="436"/>
      <c r="AV20" s="436"/>
      <c r="AW20" s="436"/>
      <c r="AX20" s="436"/>
      <c r="AY20" s="436"/>
      <c r="AZ20" s="436"/>
      <c r="BA20" s="436"/>
      <c r="BB20" s="437"/>
      <c r="BD20" s="444">
        <v>0</v>
      </c>
      <c r="BE20" s="419"/>
      <c r="BF20" s="444"/>
      <c r="BG20" s="419"/>
      <c r="BH20" s="435" t="s">
        <v>157</v>
      </c>
      <c r="BI20" s="436"/>
      <c r="BJ20" s="436"/>
      <c r="BK20" s="436"/>
      <c r="BL20" s="436"/>
      <c r="BM20" s="436"/>
      <c r="BN20" s="436"/>
      <c r="BO20" s="436"/>
      <c r="BP20" s="436"/>
      <c r="BQ20" s="436"/>
      <c r="BR20" s="437"/>
    </row>
    <row r="21" spans="1:70" ht="14.25" customHeight="1">
      <c r="A21" s="368" t="s">
        <v>40</v>
      </c>
      <c r="B21" s="368"/>
      <c r="C21" s="368"/>
      <c r="D21" s="368"/>
      <c r="E21" s="369"/>
      <c r="F21" s="417"/>
      <c r="G21" s="363"/>
      <c r="H21" s="363"/>
      <c r="I21" s="363"/>
      <c r="J21" s="363"/>
      <c r="K21" s="363"/>
      <c r="L21" s="363"/>
      <c r="M21" s="363"/>
      <c r="N21" s="363"/>
      <c r="O21" s="364"/>
      <c r="P21" s="359" t="str">
        <f>IF(F21="","未入力","OK")</f>
        <v>未入力</v>
      </c>
      <c r="Q21" s="360"/>
      <c r="R21" s="355"/>
      <c r="S21" s="361">
        <f>IF(P21="OK",0,1)</f>
        <v>1</v>
      </c>
      <c r="T21" s="41"/>
      <c r="U21" s="20"/>
      <c r="V21" s="20"/>
      <c r="W21" s="2"/>
      <c r="X21" s="2"/>
      <c r="Y21" s="2"/>
      <c r="Z21" s="2"/>
      <c r="AA21" s="2"/>
      <c r="AB21" s="2"/>
      <c r="AC21" s="2"/>
      <c r="AD21" s="21"/>
      <c r="AE21" s="21"/>
      <c r="AF21" s="21"/>
      <c r="AG21" s="21"/>
      <c r="AH21" s="21"/>
      <c r="AI21" s="21"/>
      <c r="AJ21" s="21"/>
      <c r="AN21" s="420"/>
      <c r="AO21" s="421"/>
      <c r="AP21" s="420"/>
      <c r="AQ21" s="421"/>
      <c r="AR21" s="438"/>
      <c r="AS21" s="439"/>
      <c r="AT21" s="439"/>
      <c r="AU21" s="439"/>
      <c r="AV21" s="439"/>
      <c r="AW21" s="439"/>
      <c r="AX21" s="439"/>
      <c r="AY21" s="439"/>
      <c r="AZ21" s="439"/>
      <c r="BA21" s="439"/>
      <c r="BB21" s="440"/>
      <c r="BD21" s="420"/>
      <c r="BE21" s="421"/>
      <c r="BF21" s="420"/>
      <c r="BG21" s="421"/>
      <c r="BH21" s="438"/>
      <c r="BI21" s="439"/>
      <c r="BJ21" s="439"/>
      <c r="BK21" s="439"/>
      <c r="BL21" s="439"/>
      <c r="BM21" s="439"/>
      <c r="BN21" s="439"/>
      <c r="BO21" s="439"/>
      <c r="BP21" s="439"/>
      <c r="BQ21" s="439"/>
      <c r="BR21" s="440"/>
    </row>
    <row r="22" spans="1:70" ht="14.25" customHeight="1" thickBot="1">
      <c r="A22" s="368"/>
      <c r="B22" s="368"/>
      <c r="C22" s="368"/>
      <c r="D22" s="368"/>
      <c r="E22" s="369"/>
      <c r="F22" s="365"/>
      <c r="G22" s="366"/>
      <c r="H22" s="366"/>
      <c r="I22" s="366"/>
      <c r="J22" s="366"/>
      <c r="K22" s="366"/>
      <c r="L22" s="366"/>
      <c r="M22" s="366"/>
      <c r="N22" s="366"/>
      <c r="O22" s="367"/>
      <c r="P22" s="359"/>
      <c r="Q22" s="360"/>
      <c r="R22" s="355"/>
      <c r="S22" s="361"/>
      <c r="T22" s="41"/>
      <c r="U22" s="18"/>
      <c r="V22" s="18"/>
      <c r="W22" s="12"/>
      <c r="X22" s="12"/>
      <c r="AN22" s="420"/>
      <c r="AO22" s="421"/>
      <c r="AP22" s="420"/>
      <c r="AQ22" s="421"/>
      <c r="AR22" s="438"/>
      <c r="AS22" s="439"/>
      <c r="AT22" s="439"/>
      <c r="AU22" s="439"/>
      <c r="AV22" s="439"/>
      <c r="AW22" s="439"/>
      <c r="AX22" s="439"/>
      <c r="AY22" s="439"/>
      <c r="AZ22" s="439"/>
      <c r="BA22" s="439"/>
      <c r="BB22" s="440"/>
      <c r="BD22" s="420"/>
      <c r="BE22" s="421"/>
      <c r="BF22" s="420"/>
      <c r="BG22" s="421"/>
      <c r="BH22" s="438"/>
      <c r="BI22" s="439"/>
      <c r="BJ22" s="439"/>
      <c r="BK22" s="439"/>
      <c r="BL22" s="439"/>
      <c r="BM22" s="439"/>
      <c r="BN22" s="439"/>
      <c r="BO22" s="439"/>
      <c r="BP22" s="439"/>
      <c r="BQ22" s="439"/>
      <c r="BR22" s="440"/>
    </row>
    <row r="23" spans="1:70" ht="14.25" customHeight="1" thickBot="1">
      <c r="A23" s="168"/>
      <c r="B23" s="168"/>
      <c r="C23" s="168"/>
      <c r="D23" s="168"/>
      <c r="G23" s="171"/>
      <c r="H23" s="171"/>
      <c r="I23" s="171"/>
      <c r="J23" s="171"/>
      <c r="K23" s="171"/>
      <c r="L23" s="171"/>
      <c r="M23" s="171"/>
      <c r="N23" s="171"/>
      <c r="O23" s="171"/>
      <c r="P23" s="167"/>
      <c r="Q23" s="167"/>
      <c r="R23" s="167"/>
      <c r="S23" s="193"/>
      <c r="T23" s="41"/>
      <c r="U23" s="18"/>
      <c r="V23" s="18"/>
      <c r="W23" s="12"/>
      <c r="X23" s="12"/>
      <c r="AN23" s="422"/>
      <c r="AO23" s="423"/>
      <c r="AP23" s="422"/>
      <c r="AQ23" s="423"/>
      <c r="AR23" s="441"/>
      <c r="AS23" s="442"/>
      <c r="AT23" s="442"/>
      <c r="AU23" s="442"/>
      <c r="AV23" s="442"/>
      <c r="AW23" s="442"/>
      <c r="AX23" s="442"/>
      <c r="AY23" s="442"/>
      <c r="AZ23" s="442"/>
      <c r="BA23" s="442"/>
      <c r="BB23" s="443"/>
      <c r="BD23" s="422"/>
      <c r="BE23" s="423"/>
      <c r="BF23" s="422"/>
      <c r="BG23" s="423"/>
      <c r="BH23" s="441"/>
      <c r="BI23" s="442"/>
      <c r="BJ23" s="442"/>
      <c r="BK23" s="442"/>
      <c r="BL23" s="442"/>
      <c r="BM23" s="442"/>
      <c r="BN23" s="442"/>
      <c r="BO23" s="442"/>
      <c r="BP23" s="442"/>
      <c r="BQ23" s="442"/>
      <c r="BR23" s="443"/>
    </row>
    <row r="24" spans="1:70" ht="14.25" customHeight="1">
      <c r="B24" s="18"/>
      <c r="C24" s="389" t="s">
        <v>139</v>
      </c>
      <c r="D24" s="390"/>
      <c r="E24" s="390"/>
      <c r="F24" s="390"/>
      <c r="G24" s="396" t="str">
        <f>VLOOKUP(S24,AN20:BB27,5,FALSE)</f>
        <v>エラー：未入力項目があります。必要項目を全て入力してください。</v>
      </c>
      <c r="H24" s="397"/>
      <c r="I24" s="397"/>
      <c r="J24" s="397"/>
      <c r="K24" s="397"/>
      <c r="L24" s="397"/>
      <c r="M24" s="397"/>
      <c r="N24" s="397"/>
      <c r="O24" s="397"/>
      <c r="P24" s="398"/>
      <c r="Q24" s="18"/>
      <c r="R24" s="18"/>
      <c r="S24" s="405">
        <f>SUM(S5:S22)</f>
        <v>8</v>
      </c>
      <c r="T24" s="18"/>
      <c r="U24" s="31"/>
      <c r="V24" s="389" t="s">
        <v>140</v>
      </c>
      <c r="W24" s="390"/>
      <c r="X24" s="390"/>
      <c r="Y24" s="390"/>
      <c r="Z24" s="396" t="str">
        <f>IF(AJ24=0,"異動情報の入力完了です。","エラー：未入力項目があります。必要項目を全て入力してください。")</f>
        <v>エラー：未入力項目があります。必要項目を全て入力してください。</v>
      </c>
      <c r="AA24" s="397"/>
      <c r="AB24" s="397"/>
      <c r="AC24" s="397"/>
      <c r="AD24" s="397"/>
      <c r="AE24" s="397"/>
      <c r="AF24" s="397"/>
      <c r="AG24" s="397"/>
      <c r="AH24" s="397"/>
      <c r="AI24" s="398"/>
      <c r="AJ24" s="428">
        <f>AJ5+AJ7</f>
        <v>1</v>
      </c>
      <c r="AN24" s="418">
        <f>S24</f>
        <v>8</v>
      </c>
      <c r="AO24" s="419"/>
      <c r="AP24" s="418">
        <f>IF(S24&gt;0,1,2)</f>
        <v>1</v>
      </c>
      <c r="AQ24" s="419"/>
      <c r="AR24" s="435" t="s">
        <v>158</v>
      </c>
      <c r="AS24" s="436"/>
      <c r="AT24" s="436"/>
      <c r="AU24" s="436"/>
      <c r="AV24" s="436"/>
      <c r="AW24" s="436"/>
      <c r="AX24" s="436"/>
      <c r="AY24" s="436"/>
      <c r="AZ24" s="436"/>
      <c r="BA24" s="436"/>
      <c r="BB24" s="437"/>
      <c r="BD24" s="418">
        <v>1</v>
      </c>
      <c r="BE24" s="419"/>
      <c r="BF24" s="418"/>
      <c r="BG24" s="419"/>
      <c r="BH24" s="435" t="s">
        <v>158</v>
      </c>
      <c r="BI24" s="436"/>
      <c r="BJ24" s="436"/>
      <c r="BK24" s="436"/>
      <c r="BL24" s="436"/>
      <c r="BM24" s="436"/>
      <c r="BN24" s="436"/>
      <c r="BO24" s="436"/>
      <c r="BP24" s="436"/>
      <c r="BQ24" s="436"/>
      <c r="BR24" s="437"/>
    </row>
    <row r="25" spans="1:70" ht="14.25" customHeight="1">
      <c r="B25" s="18"/>
      <c r="C25" s="391"/>
      <c r="D25" s="392"/>
      <c r="E25" s="392"/>
      <c r="F25" s="392"/>
      <c r="G25" s="399"/>
      <c r="H25" s="400"/>
      <c r="I25" s="400"/>
      <c r="J25" s="400"/>
      <c r="K25" s="400"/>
      <c r="L25" s="400"/>
      <c r="M25" s="400"/>
      <c r="N25" s="400"/>
      <c r="O25" s="400"/>
      <c r="P25" s="401"/>
      <c r="Q25" s="18"/>
      <c r="R25" s="18"/>
      <c r="S25" s="405"/>
      <c r="T25" s="18"/>
      <c r="U25" s="31"/>
      <c r="V25" s="391"/>
      <c r="W25" s="392"/>
      <c r="X25" s="392"/>
      <c r="Y25" s="392"/>
      <c r="Z25" s="399"/>
      <c r="AA25" s="400"/>
      <c r="AB25" s="400"/>
      <c r="AC25" s="400"/>
      <c r="AD25" s="400"/>
      <c r="AE25" s="400"/>
      <c r="AF25" s="400"/>
      <c r="AG25" s="400"/>
      <c r="AH25" s="400"/>
      <c r="AI25" s="401"/>
      <c r="AJ25" s="428"/>
      <c r="AN25" s="420"/>
      <c r="AO25" s="421"/>
      <c r="AP25" s="420"/>
      <c r="AQ25" s="421"/>
      <c r="AR25" s="438"/>
      <c r="AS25" s="439"/>
      <c r="AT25" s="439"/>
      <c r="AU25" s="439"/>
      <c r="AV25" s="439"/>
      <c r="AW25" s="439"/>
      <c r="AX25" s="439"/>
      <c r="AY25" s="439"/>
      <c r="AZ25" s="439"/>
      <c r="BA25" s="439"/>
      <c r="BB25" s="440"/>
      <c r="BD25" s="420"/>
      <c r="BE25" s="421"/>
      <c r="BF25" s="420"/>
      <c r="BG25" s="421"/>
      <c r="BH25" s="438"/>
      <c r="BI25" s="439"/>
      <c r="BJ25" s="439"/>
      <c r="BK25" s="439"/>
      <c r="BL25" s="439"/>
      <c r="BM25" s="439"/>
      <c r="BN25" s="439"/>
      <c r="BO25" s="439"/>
      <c r="BP25" s="439"/>
      <c r="BQ25" s="439"/>
      <c r="BR25" s="440"/>
    </row>
    <row r="26" spans="1:70" ht="14.25" customHeight="1">
      <c r="C26" s="393"/>
      <c r="D26" s="392"/>
      <c r="E26" s="392"/>
      <c r="F26" s="392"/>
      <c r="G26" s="399"/>
      <c r="H26" s="400"/>
      <c r="I26" s="400"/>
      <c r="J26" s="400"/>
      <c r="K26" s="400"/>
      <c r="L26" s="400"/>
      <c r="M26" s="400"/>
      <c r="N26" s="400"/>
      <c r="O26" s="400"/>
      <c r="P26" s="401"/>
      <c r="Q26" s="18"/>
      <c r="R26" s="18"/>
      <c r="S26" s="405"/>
      <c r="U26" s="32"/>
      <c r="V26" s="393"/>
      <c r="W26" s="392"/>
      <c r="X26" s="392"/>
      <c r="Y26" s="392"/>
      <c r="Z26" s="399"/>
      <c r="AA26" s="400"/>
      <c r="AB26" s="400"/>
      <c r="AC26" s="400"/>
      <c r="AD26" s="400"/>
      <c r="AE26" s="400"/>
      <c r="AF26" s="400"/>
      <c r="AG26" s="400"/>
      <c r="AH26" s="400"/>
      <c r="AI26" s="401"/>
      <c r="AJ26" s="428"/>
      <c r="AN26" s="420"/>
      <c r="AO26" s="421"/>
      <c r="AP26" s="420"/>
      <c r="AQ26" s="421"/>
      <c r="AR26" s="438"/>
      <c r="AS26" s="439"/>
      <c r="AT26" s="439"/>
      <c r="AU26" s="439"/>
      <c r="AV26" s="439"/>
      <c r="AW26" s="439"/>
      <c r="AX26" s="439"/>
      <c r="AY26" s="439"/>
      <c r="AZ26" s="439"/>
      <c r="BA26" s="439"/>
      <c r="BB26" s="440"/>
      <c r="BD26" s="420"/>
      <c r="BE26" s="421"/>
      <c r="BF26" s="420"/>
      <c r="BG26" s="421"/>
      <c r="BH26" s="438"/>
      <c r="BI26" s="439"/>
      <c r="BJ26" s="439"/>
      <c r="BK26" s="439"/>
      <c r="BL26" s="439"/>
      <c r="BM26" s="439"/>
      <c r="BN26" s="439"/>
      <c r="BO26" s="439"/>
      <c r="BP26" s="439"/>
      <c r="BQ26" s="439"/>
      <c r="BR26" s="440"/>
    </row>
    <row r="27" spans="1:70" ht="14.25" customHeight="1" thickBot="1">
      <c r="C27" s="394"/>
      <c r="D27" s="395"/>
      <c r="E27" s="395"/>
      <c r="F27" s="395"/>
      <c r="G27" s="402"/>
      <c r="H27" s="403"/>
      <c r="I27" s="403"/>
      <c r="J27" s="403"/>
      <c r="K27" s="403"/>
      <c r="L27" s="403"/>
      <c r="M27" s="403"/>
      <c r="N27" s="403"/>
      <c r="O27" s="403"/>
      <c r="P27" s="404"/>
      <c r="S27" s="405"/>
      <c r="U27" s="32"/>
      <c r="V27" s="394"/>
      <c r="W27" s="395"/>
      <c r="X27" s="395"/>
      <c r="Y27" s="395"/>
      <c r="Z27" s="402"/>
      <c r="AA27" s="403"/>
      <c r="AB27" s="403"/>
      <c r="AC27" s="403"/>
      <c r="AD27" s="403"/>
      <c r="AE27" s="403"/>
      <c r="AF27" s="403"/>
      <c r="AG27" s="403"/>
      <c r="AH27" s="403"/>
      <c r="AI27" s="404"/>
      <c r="AJ27" s="428"/>
      <c r="AN27" s="422"/>
      <c r="AO27" s="423"/>
      <c r="AP27" s="422"/>
      <c r="AQ27" s="423"/>
      <c r="AR27" s="441"/>
      <c r="AS27" s="442"/>
      <c r="AT27" s="442"/>
      <c r="AU27" s="442"/>
      <c r="AV27" s="442"/>
      <c r="AW27" s="442"/>
      <c r="AX27" s="442"/>
      <c r="AY27" s="442"/>
      <c r="AZ27" s="442"/>
      <c r="BA27" s="442"/>
      <c r="BB27" s="443"/>
      <c r="BD27" s="422"/>
      <c r="BE27" s="423"/>
      <c r="BF27" s="422"/>
      <c r="BG27" s="423"/>
      <c r="BH27" s="441"/>
      <c r="BI27" s="442"/>
      <c r="BJ27" s="442"/>
      <c r="BK27" s="442"/>
      <c r="BL27" s="442"/>
      <c r="BM27" s="442"/>
      <c r="BN27" s="442"/>
      <c r="BO27" s="442"/>
      <c r="BP27" s="442"/>
      <c r="BQ27" s="442"/>
      <c r="BR27" s="443"/>
    </row>
    <row r="28" spans="1:70" ht="14.25" customHeight="1">
      <c r="Q28" s="16"/>
      <c r="R28" s="16"/>
      <c r="S28" s="28"/>
      <c r="U28" s="425"/>
      <c r="V28" s="426"/>
      <c r="W28" s="426"/>
      <c r="X28" s="426"/>
      <c r="Y28" s="427"/>
      <c r="Z28" s="427"/>
      <c r="AA28" s="427"/>
      <c r="AB28" s="427"/>
      <c r="AC28" s="427"/>
      <c r="AD28" s="427"/>
      <c r="AE28" s="427"/>
      <c r="AF28" s="427"/>
      <c r="AG28" s="427"/>
      <c r="AH28" s="427"/>
      <c r="AI28" s="427"/>
      <c r="AJ28" s="427"/>
      <c r="BD28" s="418">
        <v>2</v>
      </c>
      <c r="BE28" s="419"/>
      <c r="BF28" s="418"/>
      <c r="BG28" s="419"/>
      <c r="BH28" s="435" t="s">
        <v>158</v>
      </c>
      <c r="BI28" s="436"/>
      <c r="BJ28" s="436"/>
      <c r="BK28" s="436"/>
      <c r="BL28" s="436"/>
      <c r="BM28" s="436"/>
      <c r="BN28" s="436"/>
      <c r="BO28" s="436"/>
      <c r="BP28" s="436"/>
      <c r="BQ28" s="436"/>
      <c r="BR28" s="437"/>
    </row>
    <row r="29" spans="1:70" ht="13.5" customHeight="1">
      <c r="BD29" s="420"/>
      <c r="BE29" s="421"/>
      <c r="BF29" s="420"/>
      <c r="BG29" s="421"/>
      <c r="BH29" s="438"/>
      <c r="BI29" s="439"/>
      <c r="BJ29" s="439"/>
      <c r="BK29" s="439"/>
      <c r="BL29" s="439"/>
      <c r="BM29" s="439"/>
      <c r="BN29" s="439"/>
      <c r="BO29" s="439"/>
      <c r="BP29" s="439"/>
      <c r="BQ29" s="439"/>
      <c r="BR29" s="440"/>
    </row>
    <row r="30" spans="1:70" ht="13.5" customHeight="1">
      <c r="BD30" s="420"/>
      <c r="BE30" s="421"/>
      <c r="BF30" s="420"/>
      <c r="BG30" s="421"/>
      <c r="BH30" s="438"/>
      <c r="BI30" s="439"/>
      <c r="BJ30" s="439"/>
      <c r="BK30" s="439"/>
      <c r="BL30" s="439"/>
      <c r="BM30" s="439"/>
      <c r="BN30" s="439"/>
      <c r="BO30" s="439"/>
      <c r="BP30" s="439"/>
      <c r="BQ30" s="439"/>
      <c r="BR30" s="440"/>
    </row>
    <row r="31" spans="1:70" ht="13.5" customHeight="1" thickBot="1">
      <c r="BD31" s="422"/>
      <c r="BE31" s="423"/>
      <c r="BF31" s="422"/>
      <c r="BG31" s="423"/>
      <c r="BH31" s="441"/>
      <c r="BI31" s="442"/>
      <c r="BJ31" s="442"/>
      <c r="BK31" s="442"/>
      <c r="BL31" s="442"/>
      <c r="BM31" s="442"/>
      <c r="BN31" s="442"/>
      <c r="BO31" s="442"/>
      <c r="BP31" s="442"/>
      <c r="BQ31" s="442"/>
      <c r="BR31" s="443"/>
    </row>
  </sheetData>
  <sheetProtection password="F983" sheet="1" objects="1" scenarios="1"/>
  <protectedRanges>
    <protectedRange sqref="Z7:AE8 F5:O22" name="範囲1"/>
  </protectedRanges>
  <mergeCells count="71">
    <mergeCell ref="U5:Y6"/>
    <mergeCell ref="Z5:AE6"/>
    <mergeCell ref="BD28:BE31"/>
    <mergeCell ref="BF28:BG31"/>
    <mergeCell ref="BH28:BR31"/>
    <mergeCell ref="BD20:BE23"/>
    <mergeCell ref="BF20:BG23"/>
    <mergeCell ref="BH20:BR23"/>
    <mergeCell ref="BD24:BE27"/>
    <mergeCell ref="BF24:BG27"/>
    <mergeCell ref="BH24:BR27"/>
    <mergeCell ref="AN24:AO27"/>
    <mergeCell ref="AR24:BB27"/>
    <mergeCell ref="AN20:AO23"/>
    <mergeCell ref="AR20:BB23"/>
    <mergeCell ref="AP20:AQ23"/>
    <mergeCell ref="AP24:AQ27"/>
    <mergeCell ref="AJ5:AJ6"/>
    <mergeCell ref="F5:O6"/>
    <mergeCell ref="P5:Q6"/>
    <mergeCell ref="U28:X28"/>
    <mergeCell ref="Y28:AJ28"/>
    <mergeCell ref="V24:Y27"/>
    <mergeCell ref="Z24:AI27"/>
    <mergeCell ref="U7:Y8"/>
    <mergeCell ref="Z7:AE8"/>
    <mergeCell ref="AF7:AG8"/>
    <mergeCell ref="AJ24:AJ27"/>
    <mergeCell ref="AJ7:AJ8"/>
    <mergeCell ref="P15:Q16"/>
    <mergeCell ref="S15:S16"/>
    <mergeCell ref="P11:Q12"/>
    <mergeCell ref="S11:S12"/>
    <mergeCell ref="F19:O20"/>
    <mergeCell ref="P19:Q20"/>
    <mergeCell ref="S19:S20"/>
    <mergeCell ref="F21:O22"/>
    <mergeCell ref="P21:Q22"/>
    <mergeCell ref="S21:S22"/>
    <mergeCell ref="C24:F27"/>
    <mergeCell ref="G24:P27"/>
    <mergeCell ref="S24:S27"/>
    <mergeCell ref="A1:S1"/>
    <mergeCell ref="A15:E16"/>
    <mergeCell ref="A17:E18"/>
    <mergeCell ref="A19:E20"/>
    <mergeCell ref="A21:E22"/>
    <mergeCell ref="F17:O18"/>
    <mergeCell ref="P17:Q18"/>
    <mergeCell ref="S5:S6"/>
    <mergeCell ref="P7:Q8"/>
    <mergeCell ref="S7:S8"/>
    <mergeCell ref="F9:O10"/>
    <mergeCell ref="S17:S18"/>
    <mergeCell ref="F13:O14"/>
    <mergeCell ref="U1:AI1"/>
    <mergeCell ref="P13:Q14"/>
    <mergeCell ref="S13:S14"/>
    <mergeCell ref="F15:O16"/>
    <mergeCell ref="A7:E8"/>
    <mergeCell ref="A9:E10"/>
    <mergeCell ref="A11:E12"/>
    <mergeCell ref="A13:E14"/>
    <mergeCell ref="F7:O8"/>
    <mergeCell ref="F11:O12"/>
    <mergeCell ref="AF5:AG6"/>
    <mergeCell ref="A5:E6"/>
    <mergeCell ref="B2:R3"/>
    <mergeCell ref="U2:AI3"/>
    <mergeCell ref="P9:Q10"/>
    <mergeCell ref="S9:S10"/>
  </mergeCells>
  <phoneticPr fontId="9"/>
  <conditionalFormatting sqref="U7:AE8">
    <cfRule type="expression" dxfId="115" priority="8">
      <formula>$Z$5="辞退（短縮卒業・修了）"</formula>
    </cfRule>
  </conditionalFormatting>
  <conditionalFormatting sqref="Z9:AE10">
    <cfRule type="expression" dxfId="114" priority="7">
      <formula>$Z$5="辞退（短縮卒業・修了）"</formula>
    </cfRule>
  </conditionalFormatting>
  <conditionalFormatting sqref="G24:P27">
    <cfRule type="expression" dxfId="113" priority="2">
      <formula>$G$24=$AR$24</formula>
    </cfRule>
    <cfRule type="expression" dxfId="112" priority="6">
      <formula>$G$24="基本情報の入力完了です。"</formula>
    </cfRule>
  </conditionalFormatting>
  <conditionalFormatting sqref="Z24:AI27">
    <cfRule type="expression" dxfId="111" priority="1">
      <formula>$Z$24=$BH$24</formula>
    </cfRule>
    <cfRule type="expression" dxfId="110" priority="5">
      <formula>$Z$24="異動情報の入力完了です。"</formula>
    </cfRule>
  </conditionalFormatting>
  <dataValidations count="9">
    <dataValidation imeMode="fullKatakana" allowBlank="1" showInputMessage="1" showErrorMessage="1" sqref="F15" xr:uid="{00000000-0002-0000-0000-000000000000}"/>
    <dataValidation allowBlank="1" showInputMessage="1" showErrorMessage="1" error="西暦YYYY/MM/DDの形式で入力してください。" sqref="AA19:AF20" xr:uid="{00000000-0002-0000-0000-000001000000}"/>
    <dataValidation type="list" allowBlank="1" showInputMessage="1" showErrorMessage="1" sqref="Z7:AE8" xr:uid="{00000000-0002-0000-0000-000002000000}">
      <formula1>$AN$5:$AN$9</formula1>
    </dataValidation>
    <dataValidation type="date" allowBlank="1" showInputMessage="1" showErrorMessage="1" error="西暦YYYY/MM/DDの形式で入力してください。" sqref="AC14 AA14 AE14" xr:uid="{00000000-0002-0000-0000-000003000000}">
      <formula1>1</formula1>
      <formula2>146099</formula2>
    </dataValidation>
    <dataValidation type="list" allowBlank="1" showInputMessage="1" showErrorMessage="1" sqref="AA11" xr:uid="{00000000-0002-0000-0000-000004000000}">
      <formula1>"はい,いいえ"</formula1>
    </dataValidation>
    <dataValidation type="whole" allowBlank="1" showInputMessage="1" showErrorMessage="1" errorTitle="学年エラー" error="数字のみで入力してください。" sqref="F19:O20" xr:uid="{00000000-0002-0000-0000-000005000000}">
      <formula1>1</formula1>
      <formula2>100</formula2>
    </dataValidation>
    <dataValidation type="date" allowBlank="1" showInputMessage="1" showErrorMessage="1" errorTitle="届出年月日エラー" error="西暦YYYY/MM/DDの形式で入力してください。" sqref="F5:O6" xr:uid="{00000000-0002-0000-0000-000006000000}">
      <formula1>1</formula1>
      <formula2>117974</formula2>
    </dataValidation>
    <dataValidation type="whole" allowBlank="1" showInputMessage="1" showErrorMessage="1" errorTitle="奨学生番号エラー" error="5から始まる11ケタの奨学生番号を入力してください。" promptTitle="52から始まる11ケタの奨学生番号を入力してください。" sqref="F21:O22" xr:uid="{00000000-0002-0000-0000-000007000000}">
      <formula1>51900000000</formula1>
      <formula2>59999999999</formula2>
    </dataValidation>
    <dataValidation type="date" allowBlank="1" showInputMessage="1" showErrorMessage="1" errorTitle="生年月日エラー" error="西暦YYYY/MM/DDの形式で入力してください。" sqref="F13:O14" xr:uid="{00000000-0002-0000-0000-000008000000}">
      <formula1>367</formula1>
      <formula2>110305</formula2>
    </dataValidation>
  </dataValidations>
  <printOptions horizontalCentered="1" verticalCentered="1"/>
  <pageMargins left="0.39370078740157483" right="0" top="0" bottom="0" header="0.51181102362204722" footer="0.51181102362204722"/>
  <pageSetup paperSize="9" scale="49" fitToWidth="2"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CC"/>
    <pageSetUpPr fitToPage="1"/>
  </sheetPr>
  <dimension ref="A1:EA80"/>
  <sheetViews>
    <sheetView showGridLines="0" view="pageBreakPreview" topLeftCell="A28" zoomScale="85" zoomScaleNormal="160" zoomScaleSheetLayoutView="85" workbookViewId="0">
      <selection activeCell="AL7" sqref="AL7:AO8"/>
    </sheetView>
  </sheetViews>
  <sheetFormatPr defaultColWidth="2.25" defaultRowHeight="13.5" customHeight="1"/>
  <cols>
    <col min="1" max="6" width="3.625" style="82" customWidth="1"/>
    <col min="7" max="14" width="3.625" style="1" customWidth="1"/>
    <col min="15" max="15" width="3.625" style="12" customWidth="1"/>
    <col min="16" max="22" width="3.625" style="82" customWidth="1"/>
    <col min="23" max="29" width="3.625" style="1" customWidth="1"/>
    <col min="30" max="51" width="3.625" style="16" customWidth="1"/>
    <col min="52" max="52" width="3.625" style="16" hidden="1" customWidth="1"/>
    <col min="53" max="56" width="3.125" style="16" hidden="1" customWidth="1"/>
    <col min="57" max="57" width="2.625" style="16" hidden="1" customWidth="1"/>
    <col min="58" max="59" width="3.125" style="16" hidden="1" customWidth="1"/>
    <col min="60" max="100" width="2.25" style="1" hidden="1" customWidth="1"/>
    <col min="101" max="101" width="3" style="1" hidden="1" customWidth="1"/>
    <col min="102" max="109" width="2.25" style="1" hidden="1" customWidth="1"/>
    <col min="110" max="133" width="2.25" style="1" customWidth="1"/>
    <col min="134" max="16384" width="2.25" style="1"/>
  </cols>
  <sheetData>
    <row r="1" spans="1:109" ht="30" customHeight="1" thickBot="1">
      <c r="A1" s="306" t="s">
        <v>150</v>
      </c>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445" t="s">
        <v>204</v>
      </c>
      <c r="AK1" s="446"/>
      <c r="AL1" s="446"/>
      <c r="AM1" s="446"/>
      <c r="AN1" s="446"/>
      <c r="AO1" s="446"/>
      <c r="AP1" s="446"/>
      <c r="AQ1" s="446"/>
      <c r="AR1" s="446"/>
      <c r="AS1" s="446"/>
      <c r="AT1" s="446"/>
      <c r="AU1" s="446"/>
      <c r="AV1" s="446"/>
      <c r="AW1" s="446"/>
      <c r="AX1" s="447"/>
      <c r="AY1" s="306"/>
      <c r="AZ1" s="306"/>
    </row>
    <row r="2" spans="1:109" ht="24.95" customHeight="1">
      <c r="B2" s="387" t="s">
        <v>179</v>
      </c>
      <c r="C2" s="388"/>
      <c r="D2" s="388"/>
      <c r="E2" s="388"/>
      <c r="F2" s="388"/>
      <c r="G2" s="388"/>
      <c r="H2" s="388"/>
      <c r="I2" s="388"/>
      <c r="J2" s="388"/>
      <c r="K2" s="388"/>
      <c r="L2" s="388"/>
      <c r="M2" s="388"/>
      <c r="N2" s="388"/>
      <c r="O2" s="388"/>
      <c r="P2" s="388"/>
      <c r="Q2" s="388"/>
      <c r="R2" s="388"/>
      <c r="S2" s="28"/>
      <c r="U2" s="387" t="s">
        <v>207</v>
      </c>
      <c r="V2" s="388"/>
      <c r="W2" s="388"/>
      <c r="X2" s="388"/>
      <c r="Y2" s="388"/>
      <c r="Z2" s="388"/>
      <c r="AA2" s="388"/>
      <c r="AB2" s="388"/>
      <c r="AC2" s="388"/>
      <c r="AD2" s="388"/>
      <c r="AE2" s="388"/>
      <c r="AF2" s="388"/>
      <c r="AG2" s="388"/>
      <c r="AH2" s="388"/>
      <c r="AI2" s="388"/>
      <c r="AJ2" s="388"/>
      <c r="AK2" s="388"/>
      <c r="AL2" s="388"/>
      <c r="AM2" s="388"/>
      <c r="AN2" s="388"/>
      <c r="AO2" s="388"/>
      <c r="AP2" s="388"/>
      <c r="AQ2" s="388"/>
      <c r="AR2" s="388"/>
      <c r="AS2" s="388"/>
      <c r="AT2" s="388"/>
      <c r="AU2" s="388"/>
      <c r="AV2" s="388"/>
      <c r="AW2" s="388"/>
      <c r="AX2" s="388"/>
    </row>
    <row r="3" spans="1:109" ht="24.95" customHeight="1">
      <c r="B3" s="388"/>
      <c r="C3" s="388"/>
      <c r="D3" s="388"/>
      <c r="E3" s="388"/>
      <c r="F3" s="388"/>
      <c r="G3" s="388"/>
      <c r="H3" s="388"/>
      <c r="I3" s="388"/>
      <c r="J3" s="388"/>
      <c r="K3" s="388"/>
      <c r="L3" s="388"/>
      <c r="M3" s="388"/>
      <c r="N3" s="388"/>
      <c r="O3" s="388"/>
      <c r="P3" s="388"/>
      <c r="Q3" s="388"/>
      <c r="R3" s="388"/>
      <c r="S3" s="28"/>
      <c r="U3" s="388"/>
      <c r="V3" s="388"/>
      <c r="W3" s="388"/>
      <c r="X3" s="388"/>
      <c r="Y3" s="388"/>
      <c r="Z3" s="388"/>
      <c r="AA3" s="388"/>
      <c r="AB3" s="388"/>
      <c r="AC3" s="388"/>
      <c r="AD3" s="388"/>
      <c r="AE3" s="388"/>
      <c r="AF3" s="388"/>
      <c r="AG3" s="388"/>
      <c r="AH3" s="388"/>
      <c r="AI3" s="388"/>
      <c r="AJ3" s="388"/>
      <c r="AK3" s="388"/>
      <c r="AL3" s="388"/>
      <c r="AM3" s="388"/>
      <c r="AN3" s="388"/>
      <c r="AO3" s="388"/>
      <c r="AP3" s="388"/>
      <c r="AQ3" s="388"/>
      <c r="AR3" s="388"/>
      <c r="AS3" s="388"/>
      <c r="AT3" s="388"/>
      <c r="AU3" s="388"/>
      <c r="AV3" s="388"/>
      <c r="AW3" s="388"/>
      <c r="AX3" s="388"/>
    </row>
    <row r="4" spans="1:109" s="3" customFormat="1" ht="6" customHeight="1" thickBot="1">
      <c r="A4" s="17"/>
      <c r="B4" s="170"/>
      <c r="C4" s="170"/>
      <c r="D4" s="170"/>
      <c r="E4" s="170"/>
      <c r="F4" s="170"/>
      <c r="G4" s="170"/>
      <c r="H4" s="170"/>
      <c r="I4" s="170"/>
      <c r="J4" s="170"/>
      <c r="K4" s="170"/>
      <c r="L4" s="170"/>
      <c r="M4" s="170"/>
      <c r="N4" s="170"/>
      <c r="O4" s="170"/>
      <c r="P4" s="170"/>
      <c r="Q4" s="170"/>
      <c r="R4" s="170"/>
      <c r="S4" s="182"/>
      <c r="T4" s="17"/>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272"/>
      <c r="AX4" s="170"/>
      <c r="AY4" s="19"/>
      <c r="AZ4" s="19"/>
      <c r="BA4" s="19"/>
      <c r="BB4" s="19"/>
      <c r="BC4" s="19"/>
      <c r="BD4" s="19"/>
      <c r="BE4" s="19"/>
      <c r="BF4" s="19"/>
      <c r="BG4" s="19"/>
    </row>
    <row r="5" spans="1:109" ht="14.25" customHeight="1">
      <c r="B5" s="368" t="s">
        <v>34</v>
      </c>
      <c r="C5" s="368"/>
      <c r="D5" s="368"/>
      <c r="E5" s="368"/>
      <c r="F5" s="58"/>
      <c r="G5" s="469" t="str">
        <f>IF('①基本情報・異動情報（学生入力用）'!F5="","学生入力用未入力です。",'①基本情報・異動情報（学生入力用）'!F5)</f>
        <v>学生入力用未入力です。</v>
      </c>
      <c r="H5" s="470"/>
      <c r="I5" s="470"/>
      <c r="J5" s="470"/>
      <c r="K5" s="470"/>
      <c r="L5" s="470"/>
      <c r="M5" s="470"/>
      <c r="N5" s="470"/>
      <c r="O5" s="470"/>
      <c r="P5" s="471"/>
      <c r="Q5" s="505" t="s">
        <v>159</v>
      </c>
      <c r="R5" s="172"/>
      <c r="S5" s="467"/>
      <c r="U5" s="368" t="s">
        <v>41</v>
      </c>
      <c r="V5" s="368"/>
      <c r="W5" s="368"/>
      <c r="X5" s="368"/>
      <c r="Y5" s="368"/>
      <c r="Z5" s="169"/>
      <c r="AA5" s="429" t="str">
        <f>IF('①基本情報・異動情報（学生入力用）'!Z5="","学生入力用未入力です。",'①基本情報・異動情報（学生入力用）'!Z5)</f>
        <v>退学</v>
      </c>
      <c r="AB5" s="430"/>
      <c r="AC5" s="430"/>
      <c r="AD5" s="430"/>
      <c r="AE5" s="430"/>
      <c r="AF5" s="430"/>
      <c r="AG5" s="430"/>
      <c r="AH5" s="431"/>
      <c r="AI5" s="505" t="s">
        <v>159</v>
      </c>
      <c r="AJ5" s="497" t="s">
        <v>188</v>
      </c>
      <c r="AK5" s="498"/>
      <c r="AL5" s="498"/>
      <c r="AM5" s="498"/>
      <c r="AN5" s="498"/>
      <c r="AP5" s="499"/>
      <c r="AQ5" s="500"/>
      <c r="AR5" s="500"/>
      <c r="AS5" s="500"/>
      <c r="AT5" s="500"/>
      <c r="AU5" s="501"/>
      <c r="AV5" s="508" t="str">
        <f>IF(OR(CU5="",CW5="",CY5=""),"未入力","OK")</f>
        <v>未入力</v>
      </c>
      <c r="AW5" s="424"/>
      <c r="AX5" s="424"/>
      <c r="AY5" s="424">
        <f>IF(AV5="OK",0,1)</f>
        <v>1</v>
      </c>
      <c r="AZ5" s="172"/>
      <c r="BA5" s="509" t="e">
        <f>CU5*10000+CW5*100+CY5*1</f>
        <v>#VALUE!</v>
      </c>
      <c r="BB5" s="510"/>
      <c r="BC5" s="511"/>
      <c r="BF5" s="15" t="s">
        <v>161</v>
      </c>
      <c r="BK5" s="119"/>
      <c r="BL5" s="424">
        <f>IF(AI5="OK",0,1)</f>
        <v>1</v>
      </c>
      <c r="CU5" s="476" t="str">
        <f>IF(AP5="","",YEAR(AP5))</f>
        <v/>
      </c>
      <c r="CV5" s="453"/>
      <c r="CW5" s="452" t="str">
        <f>IF(AP5="","",MONTH(AP5))</f>
        <v/>
      </c>
      <c r="CX5" s="453"/>
      <c r="CY5" s="452" t="str">
        <f>IF(AP5="","",DAY(AP5))</f>
        <v/>
      </c>
      <c r="CZ5" s="457"/>
    </row>
    <row r="6" spans="1:109" ht="14.25" customHeight="1" thickBot="1">
      <c r="B6" s="368"/>
      <c r="C6" s="368"/>
      <c r="D6" s="368"/>
      <c r="E6" s="368"/>
      <c r="F6" s="58"/>
      <c r="G6" s="549"/>
      <c r="H6" s="550"/>
      <c r="I6" s="550"/>
      <c r="J6" s="550"/>
      <c r="K6" s="550"/>
      <c r="L6" s="550"/>
      <c r="M6" s="550"/>
      <c r="N6" s="550"/>
      <c r="O6" s="550"/>
      <c r="P6" s="551"/>
      <c r="Q6" s="506"/>
      <c r="R6" s="172"/>
      <c r="S6" s="467"/>
      <c r="U6" s="368"/>
      <c r="V6" s="368"/>
      <c r="W6" s="368"/>
      <c r="X6" s="368"/>
      <c r="Y6" s="368"/>
      <c r="Z6" s="169"/>
      <c r="AA6" s="432"/>
      <c r="AB6" s="433"/>
      <c r="AC6" s="433"/>
      <c r="AD6" s="433"/>
      <c r="AE6" s="433"/>
      <c r="AF6" s="433"/>
      <c r="AG6" s="433"/>
      <c r="AH6" s="434"/>
      <c r="AI6" s="506"/>
      <c r="AJ6" s="498"/>
      <c r="AK6" s="498"/>
      <c r="AL6" s="498"/>
      <c r="AM6" s="498"/>
      <c r="AN6" s="498"/>
      <c r="AP6" s="502"/>
      <c r="AQ6" s="503"/>
      <c r="AR6" s="503"/>
      <c r="AS6" s="503"/>
      <c r="AT6" s="503"/>
      <c r="AU6" s="504"/>
      <c r="AV6" s="508"/>
      <c r="AW6" s="424"/>
      <c r="AX6" s="424"/>
      <c r="AY6" s="424"/>
      <c r="BA6" s="512"/>
      <c r="BB6" s="513"/>
      <c r="BC6" s="514"/>
      <c r="BF6" s="15" t="s">
        <v>162</v>
      </c>
      <c r="BK6" s="119"/>
      <c r="BL6" s="424"/>
      <c r="CU6" s="477"/>
      <c r="CV6" s="455"/>
      <c r="CW6" s="454"/>
      <c r="CX6" s="455"/>
      <c r="CY6" s="454"/>
      <c r="CZ6" s="459"/>
    </row>
    <row r="7" spans="1:109" ht="14.25" customHeight="1" thickTop="1">
      <c r="B7" s="368" t="s">
        <v>37</v>
      </c>
      <c r="C7" s="368"/>
      <c r="D7" s="368"/>
      <c r="E7" s="368"/>
      <c r="F7" s="58"/>
      <c r="G7" s="469" t="str">
        <f>IF('①基本情報・異動情報（学生入力用）'!F7="","学生入力用未入力です。",'①基本情報・異動情報（学生入力用）'!F7)</f>
        <v>国立大学法人京都大学</v>
      </c>
      <c r="H7" s="470"/>
      <c r="I7" s="470"/>
      <c r="J7" s="470"/>
      <c r="K7" s="470"/>
      <c r="L7" s="470"/>
      <c r="M7" s="470"/>
      <c r="N7" s="470"/>
      <c r="O7" s="470"/>
      <c r="P7" s="471"/>
      <c r="Q7" s="506"/>
      <c r="R7" s="172"/>
      <c r="S7" s="467"/>
      <c r="U7" s="370" t="s">
        <v>42</v>
      </c>
      <c r="V7" s="370"/>
      <c r="W7" s="370"/>
      <c r="X7" s="370"/>
      <c r="Y7" s="370"/>
      <c r="Z7" s="169"/>
      <c r="AA7" s="589" t="str">
        <f>IF('①基本情報・異動情報（学生入力用）'!Z7="","学生入力用未入力です。",'①基本情報・異動情報（学生入力用）'!Z7)</f>
        <v>学生入力用未入力です。</v>
      </c>
      <c r="AB7" s="430"/>
      <c r="AC7" s="430"/>
      <c r="AD7" s="430"/>
      <c r="AE7" s="430"/>
      <c r="AF7" s="430"/>
      <c r="AG7" s="430"/>
      <c r="AH7" s="431"/>
      <c r="AI7" s="506"/>
      <c r="AJ7" s="515" t="s">
        <v>141</v>
      </c>
      <c r="AK7" s="516"/>
      <c r="AL7" s="517" t="s">
        <v>118</v>
      </c>
      <c r="AM7" s="517"/>
      <c r="AN7" s="517"/>
      <c r="AO7" s="518"/>
      <c r="AP7" s="482" t="str">
        <f>IF(CU5="","",IF(AND(CW5&gt;11,CY5&gt;1),(CU5+1)&amp;"／"&amp;"1",IF(AND(CY5&gt;1,CY5&lt;32),CU5&amp;"／"&amp;(CW5+1),CU5&amp;"／"&amp;CW5)))</f>
        <v/>
      </c>
      <c r="AQ7" s="519"/>
      <c r="AR7" s="519"/>
      <c r="AS7" s="519"/>
      <c r="AT7" s="519"/>
      <c r="AU7" s="520"/>
      <c r="BK7" s="57"/>
      <c r="BL7" s="424">
        <f>IF(AI7="OK",0,1)</f>
        <v>1</v>
      </c>
    </row>
    <row r="8" spans="1:109" ht="14.25" customHeight="1" thickBot="1">
      <c r="B8" s="368"/>
      <c r="C8" s="368"/>
      <c r="D8" s="368"/>
      <c r="E8" s="368"/>
      <c r="F8" s="58"/>
      <c r="G8" s="549"/>
      <c r="H8" s="550"/>
      <c r="I8" s="550"/>
      <c r="J8" s="550"/>
      <c r="K8" s="550"/>
      <c r="L8" s="550"/>
      <c r="M8" s="550"/>
      <c r="N8" s="550"/>
      <c r="O8" s="550"/>
      <c r="P8" s="551"/>
      <c r="Q8" s="506"/>
      <c r="R8" s="172"/>
      <c r="S8" s="467"/>
      <c r="U8" s="370"/>
      <c r="V8" s="370"/>
      <c r="W8" s="370"/>
      <c r="X8" s="370"/>
      <c r="Y8" s="370"/>
      <c r="Z8" s="169"/>
      <c r="AA8" s="432"/>
      <c r="AB8" s="433"/>
      <c r="AC8" s="433"/>
      <c r="AD8" s="433"/>
      <c r="AE8" s="433"/>
      <c r="AF8" s="433"/>
      <c r="AG8" s="433"/>
      <c r="AH8" s="434"/>
      <c r="AI8" s="507"/>
      <c r="AJ8" s="516"/>
      <c r="AK8" s="516"/>
      <c r="AL8" s="517"/>
      <c r="AM8" s="517"/>
      <c r="AN8" s="517"/>
      <c r="AO8" s="518"/>
      <c r="AP8" s="521"/>
      <c r="AQ8" s="522"/>
      <c r="AR8" s="522"/>
      <c r="AS8" s="522"/>
      <c r="AT8" s="522"/>
      <c r="AU8" s="523"/>
      <c r="BK8" s="119"/>
      <c r="BL8" s="424"/>
    </row>
    <row r="9" spans="1:109" ht="14.25" customHeight="1" thickBot="1">
      <c r="B9" s="368" t="s">
        <v>38</v>
      </c>
      <c r="C9" s="368"/>
      <c r="D9" s="368"/>
      <c r="E9" s="368"/>
      <c r="F9" s="58"/>
      <c r="G9" s="469" t="str">
        <f>IF('①基本情報・異動情報（学生入力用）'!F9="","学生入力用未入力です。",'①基本情報・異動情報（学生入力用）'!F9)</f>
        <v>学生入力用未入力です。</v>
      </c>
      <c r="H9" s="470"/>
      <c r="I9" s="470"/>
      <c r="J9" s="470"/>
      <c r="K9" s="470"/>
      <c r="L9" s="470"/>
      <c r="M9" s="470"/>
      <c r="N9" s="470"/>
      <c r="O9" s="470"/>
      <c r="P9" s="471"/>
      <c r="Q9" s="506"/>
      <c r="R9" s="172"/>
      <c r="S9" s="467"/>
      <c r="AF9" s="69"/>
      <c r="AG9" s="172"/>
      <c r="AH9" s="172"/>
      <c r="AI9" s="172"/>
    </row>
    <row r="10" spans="1:109" ht="14.25" customHeight="1" thickBot="1">
      <c r="B10" s="368"/>
      <c r="C10" s="368"/>
      <c r="D10" s="368"/>
      <c r="E10" s="368"/>
      <c r="F10" s="58"/>
      <c r="G10" s="549"/>
      <c r="H10" s="550"/>
      <c r="I10" s="550"/>
      <c r="J10" s="550"/>
      <c r="K10" s="550"/>
      <c r="L10" s="550"/>
      <c r="M10" s="550"/>
      <c r="N10" s="550"/>
      <c r="O10" s="550"/>
      <c r="P10" s="551"/>
      <c r="Q10" s="506"/>
      <c r="R10" s="172"/>
      <c r="S10" s="467"/>
      <c r="U10" s="386" t="s">
        <v>208</v>
      </c>
      <c r="V10" s="552"/>
      <c r="W10" s="552"/>
      <c r="X10" s="552"/>
      <c r="Y10" s="552"/>
      <c r="Z10" s="553"/>
      <c r="AA10" s="417"/>
      <c r="AB10" s="363"/>
      <c r="AC10" s="363"/>
      <c r="AD10" s="363"/>
      <c r="AE10" s="363"/>
      <c r="AF10" s="363"/>
      <c r="AG10" s="363"/>
      <c r="AH10" s="363"/>
      <c r="AI10" s="364"/>
      <c r="AJ10" s="172"/>
      <c r="AK10" s="172"/>
      <c r="AL10" s="168"/>
      <c r="AM10" s="168"/>
      <c r="AN10" s="168"/>
      <c r="DC10" s="475" t="str">
        <f>IF(AA10="","未入力","OK")</f>
        <v>未入力</v>
      </c>
      <c r="DD10" s="475"/>
      <c r="DE10" s="424">
        <f>IF(DC10="OK",0,1)</f>
        <v>1</v>
      </c>
    </row>
    <row r="11" spans="1:109" ht="14.25" customHeight="1" thickBot="1">
      <c r="B11" s="370" t="s">
        <v>39</v>
      </c>
      <c r="C11" s="370"/>
      <c r="D11" s="370"/>
      <c r="E11" s="370"/>
      <c r="F11" s="58"/>
      <c r="G11" s="461" t="str">
        <f>IF('①基本情報・異動情報（学生入力用）'!F11="","学生入力用未入力です。",'①基本情報・異動情報（学生入力用）'!F11)</f>
        <v>学生入力用未入力です。</v>
      </c>
      <c r="H11" s="462"/>
      <c r="I11" s="462"/>
      <c r="J11" s="462"/>
      <c r="K11" s="462"/>
      <c r="L11" s="462"/>
      <c r="M11" s="462"/>
      <c r="N11" s="462"/>
      <c r="O11" s="462"/>
      <c r="P11" s="463"/>
      <c r="Q11" s="506"/>
      <c r="R11" s="172"/>
      <c r="S11" s="467"/>
      <c r="T11" s="200"/>
      <c r="U11" s="552"/>
      <c r="V11" s="552"/>
      <c r="W11" s="552"/>
      <c r="X11" s="552"/>
      <c r="Y11" s="552"/>
      <c r="Z11" s="553"/>
      <c r="AA11" s="365"/>
      <c r="AB11" s="366"/>
      <c r="AC11" s="366"/>
      <c r="AD11" s="366"/>
      <c r="AE11" s="366"/>
      <c r="AF11" s="366"/>
      <c r="AG11" s="366"/>
      <c r="AH11" s="366"/>
      <c r="AI11" s="367"/>
      <c r="AJ11" s="172"/>
      <c r="AK11" s="172"/>
      <c r="AL11" s="168"/>
      <c r="AM11" s="168"/>
      <c r="AN11" s="168"/>
      <c r="AO11" s="168"/>
      <c r="DC11" s="475"/>
      <c r="DD11" s="475"/>
      <c r="DE11" s="424"/>
    </row>
    <row r="12" spans="1:109" ht="14.25" customHeight="1" thickTop="1" thickBot="1">
      <c r="B12" s="370"/>
      <c r="C12" s="370"/>
      <c r="D12" s="370"/>
      <c r="E12" s="370"/>
      <c r="F12" s="58"/>
      <c r="G12" s="464"/>
      <c r="H12" s="465"/>
      <c r="I12" s="465"/>
      <c r="J12" s="465"/>
      <c r="K12" s="465"/>
      <c r="L12" s="465"/>
      <c r="M12" s="465"/>
      <c r="N12" s="465"/>
      <c r="O12" s="465"/>
      <c r="P12" s="466"/>
      <c r="Q12" s="506"/>
      <c r="R12" s="172"/>
      <c r="S12" s="467"/>
      <c r="T12" s="18"/>
      <c r="U12" s="371" t="s">
        <v>171</v>
      </c>
      <c r="V12" s="460"/>
      <c r="W12" s="460"/>
      <c r="X12" s="460"/>
      <c r="Y12" s="460"/>
      <c r="Z12" s="70"/>
      <c r="AA12" s="411"/>
      <c r="AB12" s="412"/>
      <c r="AC12" s="412"/>
      <c r="AD12" s="412"/>
      <c r="AE12" s="363"/>
      <c r="AF12" s="363"/>
      <c r="AG12" s="363"/>
      <c r="AH12" s="363"/>
      <c r="AI12" s="364"/>
      <c r="AJ12" s="515" t="s">
        <v>141</v>
      </c>
      <c r="AK12" s="516"/>
      <c r="AL12" s="517" t="s">
        <v>118</v>
      </c>
      <c r="AM12" s="517"/>
      <c r="AN12" s="517"/>
      <c r="AO12" s="518"/>
      <c r="AP12" s="482" t="str">
        <f>IF(OR(AA10="はい",CU12=""),"",IF(AND(CW12&gt;11,CY12&gt;1),(CU12+1)&amp;"／"&amp;"1",CU12&amp;"/"&amp;IF(AND(CY12&gt;1,CY12&lt;32),CW12+1,CW12)))</f>
        <v/>
      </c>
      <c r="AQ12" s="483"/>
      <c r="AR12" s="483"/>
      <c r="AS12" s="483"/>
      <c r="AT12" s="483"/>
      <c r="AU12" s="484"/>
      <c r="AV12" s="120"/>
      <c r="AW12" s="269"/>
      <c r="AX12" s="120"/>
      <c r="AY12" s="120"/>
      <c r="AZ12" s="120"/>
      <c r="BA12" s="491" t="e">
        <f>CU12*10000+CW12*100+CY12</f>
        <v>#VALUE!</v>
      </c>
      <c r="BB12" s="492"/>
      <c r="BC12" s="493"/>
      <c r="BD12" s="420" t="e">
        <f>IF(BA12&lt;BA14,"正",IF(BA12=BA14,"同","誤"))</f>
        <v>#VALUE!</v>
      </c>
      <c r="BE12" s="490"/>
      <c r="BF12" s="478" t="s">
        <v>146</v>
      </c>
      <c r="BG12" s="479"/>
      <c r="BH12" s="479"/>
      <c r="BI12" s="479"/>
      <c r="BJ12" s="479"/>
      <c r="BK12" s="480" t="s">
        <v>148</v>
      </c>
      <c r="BL12" s="481"/>
      <c r="BM12" s="481"/>
      <c r="BN12" s="481"/>
      <c r="BO12" s="481"/>
      <c r="BP12" s="481"/>
      <c r="BQ12" s="481"/>
      <c r="BR12" s="481"/>
      <c r="BS12" s="481"/>
      <c r="BT12" s="481"/>
      <c r="BU12" s="481"/>
      <c r="BV12" s="481"/>
      <c r="BW12" s="481"/>
      <c r="CA12" s="478">
        <v>0</v>
      </c>
      <c r="CB12" s="479"/>
      <c r="CC12" s="479"/>
      <c r="CD12" s="479"/>
      <c r="CE12" s="479"/>
      <c r="CF12" s="480" t="s">
        <v>160</v>
      </c>
      <c r="CG12" s="481"/>
      <c r="CH12" s="481"/>
      <c r="CI12" s="481"/>
      <c r="CJ12" s="481"/>
      <c r="CK12" s="481"/>
      <c r="CL12" s="481"/>
      <c r="CM12" s="481"/>
      <c r="CN12" s="481"/>
      <c r="CO12" s="481"/>
      <c r="CP12" s="481"/>
      <c r="CQ12" s="481"/>
      <c r="CR12" s="481"/>
      <c r="CU12" s="448" t="str">
        <f>IF(AA12="","",YEAR(AA12))</f>
        <v/>
      </c>
      <c r="CV12" s="449"/>
      <c r="CW12" s="452" t="str">
        <f>IF(AA12="","",MONTH(AA12))</f>
        <v/>
      </c>
      <c r="CX12" s="453"/>
      <c r="CY12" s="456" t="str">
        <f>IF(AA12="","",DAY(AA12))</f>
        <v/>
      </c>
      <c r="CZ12" s="457"/>
      <c r="DC12" s="384" t="str">
        <f>IF(OR(CU12="",CW12="",CY12=""),"未入力","OK")</f>
        <v>未入力</v>
      </c>
      <c r="DD12" s="385"/>
      <c r="DE12" s="424">
        <f>IF(DC12="OK",0,1)</f>
        <v>1</v>
      </c>
    </row>
    <row r="13" spans="1:109" ht="14.25" customHeight="1" thickBot="1">
      <c r="B13" s="371" t="s">
        <v>170</v>
      </c>
      <c r="C13" s="370"/>
      <c r="D13" s="370"/>
      <c r="E13" s="370"/>
      <c r="F13" s="369"/>
      <c r="G13" s="469" t="str">
        <f>IF('①基本情報・異動情報（学生入力用）'!F13="","学生入力用未入力です。",'①基本情報・異動情報（学生入力用）'!F13)</f>
        <v>学生入力用未入力です。</v>
      </c>
      <c r="H13" s="470"/>
      <c r="I13" s="470"/>
      <c r="J13" s="470"/>
      <c r="K13" s="470"/>
      <c r="L13" s="470"/>
      <c r="M13" s="470"/>
      <c r="N13" s="470"/>
      <c r="O13" s="470"/>
      <c r="P13" s="471"/>
      <c r="Q13" s="506"/>
      <c r="R13" s="172"/>
      <c r="S13" s="467"/>
      <c r="T13" s="18"/>
      <c r="U13" s="460"/>
      <c r="V13" s="460"/>
      <c r="W13" s="460"/>
      <c r="X13" s="460"/>
      <c r="Y13" s="460"/>
      <c r="Z13" s="70"/>
      <c r="AA13" s="365"/>
      <c r="AB13" s="366"/>
      <c r="AC13" s="366"/>
      <c r="AD13" s="366"/>
      <c r="AE13" s="366"/>
      <c r="AF13" s="366"/>
      <c r="AG13" s="366"/>
      <c r="AH13" s="366"/>
      <c r="AI13" s="367"/>
      <c r="AJ13" s="516"/>
      <c r="AK13" s="516"/>
      <c r="AL13" s="517"/>
      <c r="AM13" s="517"/>
      <c r="AN13" s="517"/>
      <c r="AO13" s="518"/>
      <c r="AP13" s="485"/>
      <c r="AQ13" s="486"/>
      <c r="AR13" s="486"/>
      <c r="AS13" s="486"/>
      <c r="AT13" s="486"/>
      <c r="AU13" s="487"/>
      <c r="AV13" s="120"/>
      <c r="AW13" s="269"/>
      <c r="AX13" s="120"/>
      <c r="AY13" s="120"/>
      <c r="AZ13" s="120"/>
      <c r="BA13" s="494"/>
      <c r="BB13" s="495"/>
      <c r="BC13" s="496"/>
      <c r="BD13" s="420"/>
      <c r="BE13" s="490"/>
      <c r="BF13" s="479"/>
      <c r="BG13" s="479"/>
      <c r="BH13" s="479"/>
      <c r="BI13" s="479"/>
      <c r="BJ13" s="479"/>
      <c r="BK13" s="481"/>
      <c r="BL13" s="481"/>
      <c r="BM13" s="481"/>
      <c r="BN13" s="481"/>
      <c r="BO13" s="481"/>
      <c r="BP13" s="481"/>
      <c r="BQ13" s="481"/>
      <c r="BR13" s="481"/>
      <c r="BS13" s="481"/>
      <c r="BT13" s="481"/>
      <c r="BU13" s="481"/>
      <c r="BV13" s="481"/>
      <c r="BW13" s="481"/>
      <c r="CA13" s="479"/>
      <c r="CB13" s="479"/>
      <c r="CC13" s="479"/>
      <c r="CD13" s="479"/>
      <c r="CE13" s="479"/>
      <c r="CF13" s="481"/>
      <c r="CG13" s="481"/>
      <c r="CH13" s="481"/>
      <c r="CI13" s="481"/>
      <c r="CJ13" s="481"/>
      <c r="CK13" s="481"/>
      <c r="CL13" s="481"/>
      <c r="CM13" s="481"/>
      <c r="CN13" s="481"/>
      <c r="CO13" s="481"/>
      <c r="CP13" s="481"/>
      <c r="CQ13" s="481"/>
      <c r="CR13" s="481"/>
      <c r="CU13" s="450"/>
      <c r="CV13" s="451"/>
      <c r="CW13" s="454"/>
      <c r="CX13" s="455"/>
      <c r="CY13" s="458"/>
      <c r="CZ13" s="459"/>
      <c r="DC13" s="384"/>
      <c r="DD13" s="385"/>
      <c r="DE13" s="424"/>
    </row>
    <row r="14" spans="1:109" ht="14.25" customHeight="1" thickTop="1" thickBot="1">
      <c r="B14" s="370"/>
      <c r="C14" s="370"/>
      <c r="D14" s="370"/>
      <c r="E14" s="370"/>
      <c r="F14" s="369"/>
      <c r="G14" s="549"/>
      <c r="H14" s="550"/>
      <c r="I14" s="550"/>
      <c r="J14" s="550"/>
      <c r="K14" s="550"/>
      <c r="L14" s="550"/>
      <c r="M14" s="550"/>
      <c r="N14" s="550"/>
      <c r="O14" s="550"/>
      <c r="P14" s="551"/>
      <c r="Q14" s="506"/>
      <c r="R14" s="172"/>
      <c r="S14" s="467"/>
      <c r="U14" s="371" t="s">
        <v>172</v>
      </c>
      <c r="V14" s="460"/>
      <c r="W14" s="460"/>
      <c r="X14" s="460"/>
      <c r="Y14" s="460"/>
      <c r="Z14" s="17"/>
      <c r="AA14" s="411"/>
      <c r="AB14" s="412"/>
      <c r="AC14" s="412"/>
      <c r="AD14" s="412"/>
      <c r="AE14" s="412"/>
      <c r="AF14" s="412"/>
      <c r="AG14" s="412"/>
      <c r="AH14" s="412"/>
      <c r="AI14" s="413"/>
      <c r="AJ14" s="515" t="s">
        <v>141</v>
      </c>
      <c r="AK14" s="516"/>
      <c r="AL14" s="517" t="s">
        <v>118</v>
      </c>
      <c r="AM14" s="517"/>
      <c r="AN14" s="517"/>
      <c r="AO14" s="518"/>
      <c r="AP14" s="482" t="str">
        <f>IF(CU14="","",IF(AND(CW14&gt;11,CY14&gt;0),(CU14+1)&amp;"／"&amp;"1",CU14&amp;"/"&amp;IF(AND(CY14&gt;0,CY14&lt;32),CW14+1,CW14)))</f>
        <v/>
      </c>
      <c r="AQ14" s="488"/>
      <c r="AR14" s="488"/>
      <c r="AS14" s="488"/>
      <c r="AT14" s="488"/>
      <c r="AU14" s="484"/>
      <c r="AV14" s="120"/>
      <c r="AW14" s="269"/>
      <c r="AX14" s="120"/>
      <c r="AY14" s="120"/>
      <c r="AZ14" s="120"/>
      <c r="BA14" s="491" t="e">
        <f>IF(AA10="いいえ","98765432",CU14*10000+CW14*100+CY14)</f>
        <v>#VALUE!</v>
      </c>
      <c r="BB14" s="492"/>
      <c r="BC14" s="493"/>
      <c r="BD14" s="420"/>
      <c r="BE14" s="490"/>
      <c r="BF14" s="479"/>
      <c r="BG14" s="479"/>
      <c r="BH14" s="479"/>
      <c r="BI14" s="479"/>
      <c r="BJ14" s="479"/>
      <c r="BK14" s="481"/>
      <c r="BL14" s="481"/>
      <c r="BM14" s="481"/>
      <c r="BN14" s="481"/>
      <c r="BO14" s="481"/>
      <c r="BP14" s="481"/>
      <c r="BQ14" s="481"/>
      <c r="BR14" s="481"/>
      <c r="BS14" s="481"/>
      <c r="BT14" s="481"/>
      <c r="BU14" s="481"/>
      <c r="BV14" s="481"/>
      <c r="BW14" s="481"/>
      <c r="CA14" s="479"/>
      <c r="CB14" s="479"/>
      <c r="CC14" s="479"/>
      <c r="CD14" s="479"/>
      <c r="CE14" s="479"/>
      <c r="CF14" s="481"/>
      <c r="CG14" s="481"/>
      <c r="CH14" s="481"/>
      <c r="CI14" s="481"/>
      <c r="CJ14" s="481"/>
      <c r="CK14" s="481"/>
      <c r="CL14" s="481"/>
      <c r="CM14" s="481"/>
      <c r="CN14" s="481"/>
      <c r="CO14" s="481"/>
      <c r="CP14" s="481"/>
      <c r="CQ14" s="481"/>
      <c r="CR14" s="481"/>
      <c r="CU14" s="476" t="str">
        <f>IF(AA14="","",YEAR(AA14))</f>
        <v/>
      </c>
      <c r="CV14" s="456"/>
      <c r="CW14" s="452" t="str">
        <f>IF(AA14="","",MONTH(AA14))</f>
        <v/>
      </c>
      <c r="CX14" s="453"/>
      <c r="CY14" s="456" t="str">
        <f>IF(AA14="","",DAY(AA14))</f>
        <v/>
      </c>
      <c r="CZ14" s="457"/>
      <c r="DC14" s="384" t="str">
        <f>IF(OR(CU14="",CW14="",CY14=""),"未入力","OK")</f>
        <v>未入力</v>
      </c>
      <c r="DD14" s="385"/>
      <c r="DE14" s="424">
        <f>IF(AA10="いいえ",0,IF(DC14="OK",0,1))</f>
        <v>1</v>
      </c>
    </row>
    <row r="15" spans="1:109" ht="14.25" customHeight="1" thickBot="1">
      <c r="B15" s="368" t="s">
        <v>35</v>
      </c>
      <c r="C15" s="368"/>
      <c r="D15" s="368"/>
      <c r="E15" s="368"/>
      <c r="F15" s="58"/>
      <c r="G15" s="469" t="str">
        <f>IF('①基本情報・異動情報（学生入力用）'!F15="","学生入力用未入力です。",'①基本情報・異動情報（学生入力用）'!F15)</f>
        <v>学生入力用未入力です。</v>
      </c>
      <c r="H15" s="470"/>
      <c r="I15" s="470"/>
      <c r="J15" s="470"/>
      <c r="K15" s="470"/>
      <c r="L15" s="470"/>
      <c r="M15" s="470"/>
      <c r="N15" s="470"/>
      <c r="O15" s="470"/>
      <c r="P15" s="471"/>
      <c r="Q15" s="506"/>
      <c r="R15" s="172"/>
      <c r="S15" s="467"/>
      <c r="T15" s="18"/>
      <c r="U15" s="460"/>
      <c r="V15" s="460"/>
      <c r="W15" s="460"/>
      <c r="X15" s="460"/>
      <c r="Y15" s="460"/>
      <c r="Z15" s="17"/>
      <c r="AA15" s="414"/>
      <c r="AB15" s="415"/>
      <c r="AC15" s="415"/>
      <c r="AD15" s="415"/>
      <c r="AE15" s="415"/>
      <c r="AF15" s="415"/>
      <c r="AG15" s="415"/>
      <c r="AH15" s="415"/>
      <c r="AI15" s="416"/>
      <c r="AJ15" s="516"/>
      <c r="AK15" s="516"/>
      <c r="AL15" s="517"/>
      <c r="AM15" s="517"/>
      <c r="AN15" s="517"/>
      <c r="AO15" s="518"/>
      <c r="AP15" s="485"/>
      <c r="AQ15" s="486"/>
      <c r="AR15" s="486"/>
      <c r="AS15" s="486"/>
      <c r="AT15" s="486"/>
      <c r="AU15" s="487"/>
      <c r="AV15" s="120"/>
      <c r="AW15" s="269"/>
      <c r="AX15" s="120"/>
      <c r="AY15" s="120"/>
      <c r="AZ15" s="120"/>
      <c r="BA15" s="494"/>
      <c r="BB15" s="495"/>
      <c r="BC15" s="496"/>
      <c r="BD15" s="420"/>
      <c r="BE15" s="490"/>
      <c r="BF15" s="478" t="s">
        <v>145</v>
      </c>
      <c r="BG15" s="479"/>
      <c r="BH15" s="479"/>
      <c r="BI15" s="479"/>
      <c r="BJ15" s="479"/>
      <c r="BK15" s="480" t="s">
        <v>163</v>
      </c>
      <c r="BL15" s="481"/>
      <c r="BM15" s="481"/>
      <c r="BN15" s="481"/>
      <c r="BO15" s="481"/>
      <c r="BP15" s="481"/>
      <c r="BQ15" s="481"/>
      <c r="BR15" s="481"/>
      <c r="BS15" s="481"/>
      <c r="BT15" s="481"/>
      <c r="BU15" s="481"/>
      <c r="BV15" s="481"/>
      <c r="BW15" s="481"/>
      <c r="CA15" s="478">
        <f>DE16</f>
        <v>3</v>
      </c>
      <c r="CB15" s="479"/>
      <c r="CC15" s="479"/>
      <c r="CD15" s="479"/>
      <c r="CE15" s="479"/>
      <c r="CF15" s="480" t="s">
        <v>158</v>
      </c>
      <c r="CG15" s="481"/>
      <c r="CH15" s="481"/>
      <c r="CI15" s="481"/>
      <c r="CJ15" s="481"/>
      <c r="CK15" s="481"/>
      <c r="CL15" s="481"/>
      <c r="CM15" s="481"/>
      <c r="CN15" s="481"/>
      <c r="CO15" s="481"/>
      <c r="CP15" s="481"/>
      <c r="CQ15" s="481"/>
      <c r="CR15" s="481"/>
      <c r="CU15" s="477"/>
      <c r="CV15" s="458"/>
      <c r="CW15" s="454"/>
      <c r="CX15" s="455"/>
      <c r="CY15" s="458"/>
      <c r="CZ15" s="459"/>
      <c r="DC15" s="384"/>
      <c r="DD15" s="385"/>
      <c r="DE15" s="424"/>
    </row>
    <row r="16" spans="1:109" ht="14.25" customHeight="1" thickBot="1">
      <c r="B16" s="368"/>
      <c r="C16" s="368"/>
      <c r="D16" s="368"/>
      <c r="E16" s="368"/>
      <c r="F16" s="58"/>
      <c r="G16" s="472"/>
      <c r="H16" s="473"/>
      <c r="I16" s="473"/>
      <c r="J16" s="473"/>
      <c r="K16" s="473"/>
      <c r="L16" s="473"/>
      <c r="M16" s="473"/>
      <c r="N16" s="473"/>
      <c r="O16" s="473"/>
      <c r="P16" s="474"/>
      <c r="Q16" s="506"/>
      <c r="R16" s="172"/>
      <c r="S16" s="467"/>
      <c r="T16" s="18"/>
      <c r="U16" s="174"/>
      <c r="V16" s="174"/>
      <c r="W16" s="174"/>
      <c r="X16" s="174"/>
      <c r="Y16" s="174"/>
      <c r="Z16" s="17"/>
      <c r="AA16" s="180"/>
      <c r="AB16" s="180"/>
      <c r="AC16" s="180"/>
      <c r="AD16" s="180"/>
      <c r="AE16" s="180"/>
      <c r="AF16" s="180"/>
      <c r="AJ16" s="82"/>
      <c r="AK16" s="82"/>
      <c r="AL16" s="173"/>
      <c r="AM16" s="173"/>
      <c r="AN16" s="173"/>
      <c r="AO16" s="171"/>
      <c r="AP16" s="120"/>
      <c r="AQ16" s="120"/>
      <c r="AR16" s="120"/>
      <c r="AS16" s="120"/>
      <c r="AT16" s="120"/>
      <c r="AU16" s="120"/>
      <c r="AV16" s="120"/>
      <c r="AW16" s="269"/>
      <c r="AX16" s="120"/>
      <c r="AY16" s="120"/>
      <c r="AZ16" s="120"/>
      <c r="BA16" s="178"/>
      <c r="BB16" s="178"/>
      <c r="BC16" s="178"/>
      <c r="BD16" s="171"/>
      <c r="BE16" s="171"/>
      <c r="BF16" s="479"/>
      <c r="BG16" s="479"/>
      <c r="BH16" s="479"/>
      <c r="BI16" s="479"/>
      <c r="BJ16" s="479"/>
      <c r="BK16" s="481"/>
      <c r="BL16" s="481"/>
      <c r="BM16" s="481"/>
      <c r="BN16" s="481"/>
      <c r="BO16" s="481"/>
      <c r="BP16" s="481"/>
      <c r="BQ16" s="481"/>
      <c r="BR16" s="481"/>
      <c r="BS16" s="481"/>
      <c r="BT16" s="481"/>
      <c r="BU16" s="481"/>
      <c r="BV16" s="481"/>
      <c r="BW16" s="481"/>
      <c r="CA16" s="479"/>
      <c r="CB16" s="479"/>
      <c r="CC16" s="479"/>
      <c r="CD16" s="479"/>
      <c r="CE16" s="479"/>
      <c r="CF16" s="481"/>
      <c r="CG16" s="481"/>
      <c r="CH16" s="481"/>
      <c r="CI16" s="481"/>
      <c r="CJ16" s="481"/>
      <c r="CK16" s="481"/>
      <c r="CL16" s="481"/>
      <c r="CM16" s="481"/>
      <c r="CN16" s="481"/>
      <c r="CO16" s="481"/>
      <c r="CP16" s="481"/>
      <c r="CQ16" s="481"/>
      <c r="CR16" s="481"/>
      <c r="DC16" s="195"/>
      <c r="DD16" s="195"/>
      <c r="DE16" s="424">
        <f>DE10+DE12+DE14</f>
        <v>3</v>
      </c>
    </row>
    <row r="17" spans="1:109" ht="14.25" customHeight="1" thickBot="1">
      <c r="B17" s="368" t="s">
        <v>36</v>
      </c>
      <c r="C17" s="368"/>
      <c r="D17" s="368"/>
      <c r="E17" s="368"/>
      <c r="F17" s="58"/>
      <c r="G17" s="469" t="str">
        <f>IF('①基本情報・異動情報（学生入力用）'!F17="","学生入力用未入力です。",'①基本情報・異動情報（学生入力用）'!F17)</f>
        <v>学生入力用未入力です。</v>
      </c>
      <c r="H17" s="470"/>
      <c r="I17" s="470"/>
      <c r="J17" s="470"/>
      <c r="K17" s="470"/>
      <c r="L17" s="470"/>
      <c r="M17" s="470"/>
      <c r="N17" s="470"/>
      <c r="O17" s="470"/>
      <c r="P17" s="471"/>
      <c r="Q17" s="506"/>
      <c r="R17" s="172"/>
      <c r="S17" s="467"/>
      <c r="T17" s="18"/>
      <c r="U17" s="1"/>
      <c r="V17" s="1"/>
      <c r="AA17" s="179"/>
      <c r="AB17" s="179"/>
      <c r="AC17" s="179"/>
      <c r="AD17" s="179"/>
      <c r="AE17" s="179"/>
      <c r="AF17" s="179"/>
      <c r="AJ17" s="1"/>
      <c r="AK17" s="1"/>
      <c r="AL17" s="1"/>
      <c r="AM17" s="1"/>
      <c r="AN17" s="1"/>
      <c r="AO17" s="1"/>
      <c r="AP17" s="1"/>
      <c r="AQ17" s="1"/>
      <c r="AR17" s="1"/>
      <c r="AS17" s="1"/>
      <c r="AT17" s="1"/>
      <c r="AU17" s="1"/>
      <c r="AV17" s="1"/>
      <c r="AW17" s="1"/>
      <c r="AX17" s="1"/>
      <c r="AY17" s="21"/>
      <c r="AZ17" s="21"/>
      <c r="BA17" s="21"/>
      <c r="BB17" s="21"/>
      <c r="BC17" s="172"/>
      <c r="BD17" s="172"/>
      <c r="BF17" s="479"/>
      <c r="BG17" s="479"/>
      <c r="BH17" s="479"/>
      <c r="BI17" s="479"/>
      <c r="BJ17" s="479"/>
      <c r="BK17" s="481"/>
      <c r="BL17" s="481"/>
      <c r="BM17" s="481"/>
      <c r="BN17" s="481"/>
      <c r="BO17" s="481"/>
      <c r="BP17" s="481"/>
      <c r="BQ17" s="481"/>
      <c r="BR17" s="481"/>
      <c r="BS17" s="481"/>
      <c r="BT17" s="481"/>
      <c r="BU17" s="481"/>
      <c r="BV17" s="481"/>
      <c r="BW17" s="481"/>
      <c r="CA17" s="479"/>
      <c r="CB17" s="479"/>
      <c r="CC17" s="479"/>
      <c r="CD17" s="479"/>
      <c r="CE17" s="479"/>
      <c r="CF17" s="481"/>
      <c r="CG17" s="481"/>
      <c r="CH17" s="481"/>
      <c r="CI17" s="481"/>
      <c r="CJ17" s="481"/>
      <c r="CK17" s="481"/>
      <c r="CL17" s="481"/>
      <c r="CM17" s="481"/>
      <c r="CN17" s="481"/>
      <c r="CO17" s="481"/>
      <c r="CP17" s="481"/>
      <c r="CQ17" s="481"/>
      <c r="CR17" s="481"/>
      <c r="DC17" s="181"/>
      <c r="DD17" s="181"/>
      <c r="DE17" s="424"/>
    </row>
    <row r="18" spans="1:109" ht="14.25" customHeight="1" thickBot="1">
      <c r="B18" s="368"/>
      <c r="C18" s="368"/>
      <c r="D18" s="368"/>
      <c r="E18" s="368"/>
      <c r="F18" s="58"/>
      <c r="G18" s="549"/>
      <c r="H18" s="550"/>
      <c r="I18" s="550"/>
      <c r="J18" s="550"/>
      <c r="K18" s="550"/>
      <c r="L18" s="550"/>
      <c r="M18" s="550"/>
      <c r="N18" s="550"/>
      <c r="O18" s="550"/>
      <c r="P18" s="551"/>
      <c r="Q18" s="506"/>
      <c r="R18" s="172"/>
      <c r="S18" s="467"/>
      <c r="T18" s="18"/>
      <c r="U18" s="389" t="s">
        <v>165</v>
      </c>
      <c r="V18" s="575"/>
      <c r="W18" s="575"/>
      <c r="X18" s="576"/>
      <c r="Y18" s="397" t="str">
        <f>IF(OR(AND(AA5="辞退（短縮卒業・修了）",AY5=0), AND(AA5="退学",DE16=0)),"異動情報の入力完了です。","エラー：未入力項目があります。必要項目を全て入力してください。")</f>
        <v>エラー：未入力項目があります。必要項目を全て入力してください。</v>
      </c>
      <c r="Z18" s="397"/>
      <c r="AA18" s="397"/>
      <c r="AB18" s="397"/>
      <c r="AC18" s="397"/>
      <c r="AD18" s="397"/>
      <c r="AE18" s="397"/>
      <c r="AF18" s="397"/>
      <c r="AG18" s="397"/>
      <c r="AH18" s="398"/>
      <c r="AJ18" s="389" t="s">
        <v>167</v>
      </c>
      <c r="AK18" s="575"/>
      <c r="AL18" s="575"/>
      <c r="AM18" s="576"/>
      <c r="AN18" s="397" t="str">
        <f>IF(OR(AA12="",AA10="",AA14=""),"",VLOOKUP(BD12,BF12:BW29,6,FALSE))</f>
        <v/>
      </c>
      <c r="AO18" s="397"/>
      <c r="AP18" s="397"/>
      <c r="AQ18" s="397"/>
      <c r="AR18" s="397"/>
      <c r="AS18" s="397"/>
      <c r="AT18" s="397"/>
      <c r="AU18" s="397"/>
      <c r="AV18" s="397"/>
      <c r="AW18" s="397"/>
      <c r="AX18" s="398"/>
      <c r="AY18" s="21"/>
      <c r="AZ18" s="21"/>
      <c r="BA18" s="489"/>
      <c r="BB18" s="489"/>
      <c r="BC18" s="172"/>
      <c r="BD18" s="172"/>
      <c r="BE18" s="172"/>
      <c r="BF18" s="478" t="s">
        <v>147</v>
      </c>
      <c r="BG18" s="479"/>
      <c r="BH18" s="479"/>
      <c r="BI18" s="479"/>
      <c r="BJ18" s="479"/>
      <c r="BK18" s="480" t="s">
        <v>164</v>
      </c>
      <c r="BL18" s="481"/>
      <c r="BM18" s="481"/>
      <c r="BN18" s="481"/>
      <c r="BO18" s="481"/>
      <c r="BP18" s="481"/>
      <c r="BQ18" s="481"/>
      <c r="BR18" s="481"/>
      <c r="BS18" s="481"/>
      <c r="BT18" s="481"/>
      <c r="BU18" s="481"/>
      <c r="BV18" s="481"/>
      <c r="BW18" s="481"/>
    </row>
    <row r="19" spans="1:109" ht="14.25" customHeight="1">
      <c r="B19" s="371" t="s">
        <v>212</v>
      </c>
      <c r="C19" s="370"/>
      <c r="D19" s="370"/>
      <c r="E19" s="370"/>
      <c r="F19" s="58"/>
      <c r="G19" s="461" t="str">
        <f>IF('①基本情報・異動情報（学生入力用）'!F19="","学生入力用未入力です。",'①基本情報・異動情報（学生入力用）'!F19)</f>
        <v>学生入力用未入力です。</v>
      </c>
      <c r="H19" s="462"/>
      <c r="I19" s="462"/>
      <c r="J19" s="462"/>
      <c r="K19" s="462"/>
      <c r="L19" s="462"/>
      <c r="M19" s="462"/>
      <c r="N19" s="462"/>
      <c r="O19" s="462"/>
      <c r="P19" s="463"/>
      <c r="Q19" s="506"/>
      <c r="R19" s="172"/>
      <c r="S19" s="467"/>
      <c r="T19" s="18"/>
      <c r="U19" s="391"/>
      <c r="V19" s="577"/>
      <c r="W19" s="577"/>
      <c r="X19" s="578"/>
      <c r="Y19" s="400"/>
      <c r="Z19" s="400"/>
      <c r="AA19" s="400"/>
      <c r="AB19" s="400"/>
      <c r="AC19" s="400"/>
      <c r="AD19" s="400"/>
      <c r="AE19" s="400"/>
      <c r="AF19" s="400"/>
      <c r="AG19" s="400"/>
      <c r="AH19" s="401"/>
      <c r="AJ19" s="391"/>
      <c r="AK19" s="577"/>
      <c r="AL19" s="577"/>
      <c r="AM19" s="578"/>
      <c r="AN19" s="400"/>
      <c r="AO19" s="400"/>
      <c r="AP19" s="400"/>
      <c r="AQ19" s="400"/>
      <c r="AR19" s="400"/>
      <c r="AS19" s="400"/>
      <c r="AT19" s="400"/>
      <c r="AU19" s="400"/>
      <c r="AV19" s="400"/>
      <c r="AW19" s="400"/>
      <c r="AX19" s="401"/>
      <c r="AY19" s="21"/>
      <c r="AZ19" s="21"/>
      <c r="BA19" s="489"/>
      <c r="BB19" s="489"/>
      <c r="BC19" s="172"/>
      <c r="BD19" s="172"/>
      <c r="BE19" s="172"/>
      <c r="BF19" s="479"/>
      <c r="BG19" s="479"/>
      <c r="BH19" s="479"/>
      <c r="BI19" s="479"/>
      <c r="BJ19" s="479"/>
      <c r="BK19" s="481"/>
      <c r="BL19" s="481"/>
      <c r="BM19" s="481"/>
      <c r="BN19" s="481"/>
      <c r="BO19" s="481"/>
      <c r="BP19" s="481"/>
      <c r="BQ19" s="481"/>
      <c r="BR19" s="481"/>
      <c r="BS19" s="481"/>
      <c r="BT19" s="481"/>
      <c r="BU19" s="481"/>
      <c r="BV19" s="481"/>
      <c r="BW19" s="481"/>
    </row>
    <row r="20" spans="1:109" ht="14.25" customHeight="1" thickBot="1">
      <c r="B20" s="370"/>
      <c r="C20" s="370"/>
      <c r="D20" s="370"/>
      <c r="E20" s="370"/>
      <c r="F20" s="58"/>
      <c r="G20" s="464"/>
      <c r="H20" s="465"/>
      <c r="I20" s="465"/>
      <c r="J20" s="465"/>
      <c r="K20" s="465"/>
      <c r="L20" s="465"/>
      <c r="M20" s="465"/>
      <c r="N20" s="465"/>
      <c r="O20" s="465"/>
      <c r="P20" s="466"/>
      <c r="Q20" s="506"/>
      <c r="R20" s="172"/>
      <c r="S20" s="467"/>
      <c r="T20" s="18"/>
      <c r="U20" s="391"/>
      <c r="V20" s="577"/>
      <c r="W20" s="577"/>
      <c r="X20" s="578"/>
      <c r="Y20" s="400"/>
      <c r="Z20" s="400"/>
      <c r="AA20" s="400"/>
      <c r="AB20" s="400"/>
      <c r="AC20" s="400"/>
      <c r="AD20" s="400"/>
      <c r="AE20" s="400"/>
      <c r="AF20" s="400"/>
      <c r="AG20" s="400"/>
      <c r="AH20" s="401"/>
      <c r="AJ20" s="391"/>
      <c r="AK20" s="577"/>
      <c r="AL20" s="577"/>
      <c r="AM20" s="578"/>
      <c r="AN20" s="400"/>
      <c r="AO20" s="400"/>
      <c r="AP20" s="400"/>
      <c r="AQ20" s="400"/>
      <c r="AR20" s="400"/>
      <c r="AS20" s="400"/>
      <c r="AT20" s="400"/>
      <c r="AU20" s="400"/>
      <c r="AV20" s="400"/>
      <c r="AW20" s="400"/>
      <c r="AX20" s="401"/>
      <c r="AY20" s="172"/>
      <c r="AZ20" s="172"/>
      <c r="BA20" s="172"/>
      <c r="BB20" s="172"/>
      <c r="BC20" s="172"/>
      <c r="BD20" s="172"/>
      <c r="BE20" s="172"/>
      <c r="BF20" s="479"/>
      <c r="BG20" s="479"/>
      <c r="BH20" s="479"/>
      <c r="BI20" s="479"/>
      <c r="BJ20" s="479"/>
      <c r="BK20" s="481"/>
      <c r="BL20" s="481"/>
      <c r="BM20" s="481"/>
      <c r="BN20" s="481"/>
      <c r="BO20" s="481"/>
      <c r="BP20" s="481"/>
      <c r="BQ20" s="481"/>
      <c r="BR20" s="481"/>
      <c r="BS20" s="481"/>
      <c r="BT20" s="481"/>
      <c r="BU20" s="481"/>
      <c r="BV20" s="481"/>
      <c r="BW20" s="481"/>
    </row>
    <row r="21" spans="1:109" ht="14.25" customHeight="1">
      <c r="B21" s="368" t="s">
        <v>40</v>
      </c>
      <c r="C21" s="368"/>
      <c r="D21" s="368"/>
      <c r="E21" s="368"/>
      <c r="F21" s="58"/>
      <c r="G21" s="461" t="str">
        <f>IF('①基本情報・異動情報（学生入力用）'!F21="","学生入力用未入力です。",'①基本情報・異動情報（学生入力用）'!F21)</f>
        <v>学生入力用未入力です。</v>
      </c>
      <c r="H21" s="462"/>
      <c r="I21" s="462"/>
      <c r="J21" s="462"/>
      <c r="K21" s="462"/>
      <c r="L21" s="462"/>
      <c r="M21" s="462"/>
      <c r="N21" s="462"/>
      <c r="O21" s="462"/>
      <c r="P21" s="463"/>
      <c r="Q21" s="506"/>
      <c r="R21" s="172"/>
      <c r="S21" s="467"/>
      <c r="T21" s="18"/>
      <c r="U21" s="391"/>
      <c r="V21" s="577"/>
      <c r="W21" s="577"/>
      <c r="X21" s="578"/>
      <c r="Y21" s="400"/>
      <c r="Z21" s="400"/>
      <c r="AA21" s="400"/>
      <c r="AB21" s="400"/>
      <c r="AC21" s="400"/>
      <c r="AD21" s="400"/>
      <c r="AE21" s="400"/>
      <c r="AF21" s="400"/>
      <c r="AG21" s="400"/>
      <c r="AH21" s="401"/>
      <c r="AJ21" s="391"/>
      <c r="AK21" s="577"/>
      <c r="AL21" s="577"/>
      <c r="AM21" s="578"/>
      <c r="AN21" s="400"/>
      <c r="AO21" s="400"/>
      <c r="AP21" s="400"/>
      <c r="AQ21" s="400"/>
      <c r="AR21" s="400"/>
      <c r="AS21" s="400"/>
      <c r="AT21" s="400"/>
      <c r="AU21" s="400"/>
      <c r="AV21" s="400"/>
      <c r="AW21" s="400"/>
      <c r="AX21" s="401"/>
      <c r="AY21" s="172"/>
      <c r="AZ21" s="172"/>
      <c r="BA21" s="172"/>
      <c r="BB21" s="172"/>
      <c r="BC21" s="172"/>
      <c r="BD21" s="172"/>
      <c r="BE21" s="172"/>
      <c r="BF21" s="479" t="s">
        <v>99</v>
      </c>
      <c r="BG21" s="479"/>
      <c r="BH21" s="479"/>
      <c r="BI21" s="479"/>
      <c r="BJ21" s="479"/>
      <c r="BK21" s="532"/>
      <c r="BL21" s="532"/>
      <c r="BM21" s="532"/>
      <c r="BN21" s="532"/>
      <c r="BO21" s="532"/>
      <c r="BP21" s="532"/>
      <c r="BQ21" s="532"/>
      <c r="BR21" s="532"/>
      <c r="BS21" s="532"/>
      <c r="BT21" s="532"/>
      <c r="BU21" s="532"/>
      <c r="BV21" s="532"/>
      <c r="BW21" s="532"/>
    </row>
    <row r="22" spans="1:109" ht="14.25" customHeight="1" thickBot="1">
      <c r="B22" s="368"/>
      <c r="C22" s="368"/>
      <c r="D22" s="368"/>
      <c r="E22" s="368"/>
      <c r="F22" s="58"/>
      <c r="G22" s="464"/>
      <c r="H22" s="465"/>
      <c r="I22" s="465"/>
      <c r="J22" s="465"/>
      <c r="K22" s="465"/>
      <c r="L22" s="465"/>
      <c r="M22" s="465"/>
      <c r="N22" s="465"/>
      <c r="O22" s="465"/>
      <c r="P22" s="466"/>
      <c r="Q22" s="507"/>
      <c r="R22" s="172"/>
      <c r="S22" s="467"/>
      <c r="T22" s="18"/>
      <c r="U22" s="579"/>
      <c r="V22" s="580"/>
      <c r="W22" s="580"/>
      <c r="X22" s="581"/>
      <c r="Y22" s="403"/>
      <c r="Z22" s="403"/>
      <c r="AA22" s="403"/>
      <c r="AB22" s="403"/>
      <c r="AC22" s="403"/>
      <c r="AD22" s="403"/>
      <c r="AE22" s="403"/>
      <c r="AF22" s="403"/>
      <c r="AG22" s="403"/>
      <c r="AH22" s="404"/>
      <c r="AJ22" s="579"/>
      <c r="AK22" s="580"/>
      <c r="AL22" s="580"/>
      <c r="AM22" s="581"/>
      <c r="AN22" s="403"/>
      <c r="AO22" s="403"/>
      <c r="AP22" s="403"/>
      <c r="AQ22" s="403"/>
      <c r="AR22" s="403"/>
      <c r="AS22" s="403"/>
      <c r="AT22" s="403"/>
      <c r="AU22" s="403"/>
      <c r="AV22" s="403"/>
      <c r="AW22" s="403"/>
      <c r="AX22" s="404"/>
      <c r="BF22" s="479"/>
      <c r="BG22" s="479"/>
      <c r="BH22" s="479"/>
      <c r="BI22" s="479"/>
      <c r="BJ22" s="479"/>
      <c r="BK22" s="532"/>
      <c r="BL22" s="532"/>
      <c r="BM22" s="532"/>
      <c r="BN22" s="532"/>
      <c r="BO22" s="532"/>
      <c r="BP22" s="532"/>
      <c r="BQ22" s="532"/>
      <c r="BR22" s="532"/>
      <c r="BS22" s="532"/>
      <c r="BT22" s="532"/>
      <c r="BU22" s="532"/>
      <c r="BV22" s="532"/>
      <c r="BW22" s="532"/>
    </row>
    <row r="23" spans="1:109" ht="14.25" customHeight="1">
      <c r="A23" s="172"/>
      <c r="Q23" s="247"/>
      <c r="R23" s="172"/>
      <c r="S23" s="467"/>
      <c r="BF23" s="479"/>
      <c r="BG23" s="479"/>
      <c r="BH23" s="479"/>
      <c r="BI23" s="479"/>
      <c r="BJ23" s="479"/>
      <c r="BK23" s="532"/>
      <c r="BL23" s="532"/>
      <c r="BM23" s="532"/>
      <c r="BN23" s="532"/>
      <c r="BO23" s="532"/>
      <c r="BP23" s="532"/>
      <c r="BQ23" s="532"/>
      <c r="BR23" s="532"/>
      <c r="BS23" s="532"/>
      <c r="BT23" s="532"/>
      <c r="BU23" s="532"/>
      <c r="BV23" s="532"/>
      <c r="BW23" s="532"/>
    </row>
    <row r="24" spans="1:109" ht="24.95" customHeight="1">
      <c r="A24" s="168"/>
      <c r="B24" s="168"/>
      <c r="C24" s="168"/>
      <c r="D24" s="168"/>
      <c r="G24" s="171"/>
      <c r="H24" s="171"/>
      <c r="I24" s="171"/>
      <c r="J24" s="171"/>
      <c r="K24" s="171"/>
      <c r="L24" s="171"/>
      <c r="M24" s="171"/>
      <c r="N24" s="171"/>
      <c r="O24" s="171"/>
      <c r="P24" s="171"/>
      <c r="Q24" s="171"/>
      <c r="R24" s="171"/>
      <c r="S24" s="28"/>
      <c r="T24" s="18"/>
      <c r="U24" s="530" t="s">
        <v>264</v>
      </c>
      <c r="V24" s="531"/>
      <c r="W24" s="531"/>
      <c r="X24" s="531"/>
      <c r="Y24" s="531"/>
      <c r="Z24" s="531"/>
      <c r="AA24" s="531"/>
      <c r="AB24" s="531"/>
      <c r="AC24" s="531"/>
      <c r="AD24" s="531"/>
      <c r="AE24" s="531"/>
      <c r="AF24" s="531"/>
      <c r="AG24" s="531"/>
      <c r="AH24" s="531"/>
      <c r="AI24" s="531"/>
      <c r="AJ24" s="531"/>
      <c r="AK24" s="531"/>
      <c r="AL24" s="531"/>
      <c r="AM24" s="531"/>
      <c r="AN24" s="531"/>
      <c r="AO24" s="531"/>
      <c r="AP24" s="531"/>
      <c r="AQ24" s="531"/>
      <c r="AR24" s="531"/>
      <c r="AS24" s="531"/>
      <c r="AT24" s="531"/>
      <c r="AU24" s="531"/>
      <c r="AV24" s="531"/>
      <c r="AW24" s="531"/>
      <c r="AX24" s="531"/>
      <c r="BF24" s="479" t="s">
        <v>100</v>
      </c>
      <c r="BG24" s="479"/>
      <c r="BH24" s="479"/>
      <c r="BI24" s="479"/>
      <c r="BJ24" s="479"/>
      <c r="BK24" s="532"/>
      <c r="BL24" s="532"/>
      <c r="BM24" s="532"/>
      <c r="BN24" s="532"/>
      <c r="BO24" s="532"/>
      <c r="BP24" s="532"/>
      <c r="BQ24" s="532"/>
      <c r="BR24" s="532"/>
      <c r="BS24" s="532"/>
      <c r="BT24" s="532"/>
      <c r="BU24" s="532"/>
      <c r="BV24" s="532"/>
      <c r="BW24" s="532"/>
    </row>
    <row r="25" spans="1:109" ht="24.95" customHeight="1">
      <c r="B25" s="18"/>
      <c r="C25" s="425"/>
      <c r="D25" s="426"/>
      <c r="E25" s="426"/>
      <c r="F25" s="426"/>
      <c r="G25" s="468"/>
      <c r="H25" s="468"/>
      <c r="I25" s="468"/>
      <c r="J25" s="468"/>
      <c r="K25" s="468"/>
      <c r="L25" s="468"/>
      <c r="M25" s="468"/>
      <c r="N25" s="468"/>
      <c r="O25" s="468"/>
      <c r="P25" s="468"/>
      <c r="Q25" s="18"/>
      <c r="R25" s="18"/>
      <c r="S25" s="467"/>
      <c r="T25" s="18"/>
      <c r="U25" s="531"/>
      <c r="V25" s="531"/>
      <c r="W25" s="531"/>
      <c r="X25" s="531"/>
      <c r="Y25" s="531"/>
      <c r="Z25" s="531"/>
      <c r="AA25" s="531"/>
      <c r="AB25" s="531"/>
      <c r="AC25" s="531"/>
      <c r="AD25" s="531"/>
      <c r="AE25" s="531"/>
      <c r="AF25" s="531"/>
      <c r="AG25" s="531"/>
      <c r="AH25" s="531"/>
      <c r="AI25" s="531"/>
      <c r="AJ25" s="531"/>
      <c r="AK25" s="531"/>
      <c r="AL25" s="531"/>
      <c r="AM25" s="531"/>
      <c r="AN25" s="531"/>
      <c r="AO25" s="531"/>
      <c r="AP25" s="531"/>
      <c r="AQ25" s="531"/>
      <c r="AR25" s="531"/>
      <c r="AS25" s="531"/>
      <c r="AT25" s="531"/>
      <c r="AU25" s="531"/>
      <c r="AV25" s="531"/>
      <c r="AW25" s="531"/>
      <c r="AX25" s="531"/>
      <c r="BA25" s="165"/>
      <c r="BB25" s="165"/>
      <c r="BC25" s="165"/>
      <c r="BD25" s="165"/>
      <c r="BE25" s="165"/>
      <c r="BF25" s="479"/>
      <c r="BG25" s="479"/>
      <c r="BH25" s="479"/>
      <c r="BI25" s="479"/>
      <c r="BJ25" s="479"/>
      <c r="BK25" s="532"/>
      <c r="BL25" s="532"/>
      <c r="BM25" s="532"/>
      <c r="BN25" s="532"/>
      <c r="BO25" s="532"/>
      <c r="BP25" s="532"/>
      <c r="BQ25" s="532"/>
      <c r="BR25" s="532"/>
      <c r="BS25" s="532"/>
      <c r="BT25" s="532"/>
      <c r="BU25" s="532"/>
      <c r="BV25" s="532"/>
      <c r="BW25" s="532"/>
    </row>
    <row r="26" spans="1:109" s="3" customFormat="1" ht="6" customHeight="1" thickBot="1">
      <c r="A26" s="17"/>
      <c r="B26" s="20"/>
      <c r="C26" s="425"/>
      <c r="D26" s="426"/>
      <c r="E26" s="426"/>
      <c r="F26" s="426"/>
      <c r="G26" s="468"/>
      <c r="H26" s="468"/>
      <c r="I26" s="468"/>
      <c r="J26" s="468"/>
      <c r="K26" s="468"/>
      <c r="L26" s="468"/>
      <c r="M26" s="468"/>
      <c r="N26" s="468"/>
      <c r="O26" s="468"/>
      <c r="P26" s="468"/>
      <c r="Q26" s="20"/>
      <c r="R26" s="20"/>
      <c r="S26" s="467"/>
      <c r="T26" s="20"/>
      <c r="U26" s="176"/>
      <c r="V26" s="176"/>
      <c r="W26" s="176"/>
      <c r="X26" s="176"/>
      <c r="Y26" s="176"/>
      <c r="Z26" s="176"/>
      <c r="AA26" s="176"/>
      <c r="AB26" s="176"/>
      <c r="AC26" s="176"/>
      <c r="AD26" s="176"/>
      <c r="AE26" s="176"/>
      <c r="AF26" s="176"/>
      <c r="AG26" s="176"/>
      <c r="AH26" s="176"/>
      <c r="AI26" s="176"/>
      <c r="AJ26" s="176"/>
      <c r="AK26" s="176"/>
      <c r="AL26" s="176"/>
      <c r="AM26" s="176"/>
      <c r="AN26" s="176"/>
      <c r="AO26" s="176"/>
      <c r="AP26" s="176"/>
      <c r="AQ26" s="176"/>
      <c r="AR26" s="176"/>
      <c r="AS26" s="176"/>
      <c r="AT26" s="176"/>
      <c r="AU26" s="176"/>
      <c r="AV26" s="176"/>
      <c r="AW26" s="266"/>
      <c r="AX26" s="176"/>
      <c r="AY26" s="19"/>
      <c r="AZ26" s="19"/>
      <c r="BA26" s="166"/>
      <c r="BB26" s="166"/>
      <c r="BC26" s="166"/>
      <c r="BD26" s="166"/>
      <c r="BE26" s="166"/>
      <c r="BF26" s="479"/>
      <c r="BG26" s="479"/>
      <c r="BH26" s="479"/>
      <c r="BI26" s="479"/>
      <c r="BJ26" s="479"/>
      <c r="BK26" s="532"/>
      <c r="BL26" s="532"/>
      <c r="BM26" s="532"/>
      <c r="BN26" s="532"/>
      <c r="BO26" s="532"/>
      <c r="BP26" s="532"/>
      <c r="BQ26" s="532"/>
      <c r="BR26" s="532"/>
      <c r="BS26" s="532"/>
      <c r="BT26" s="532"/>
      <c r="BU26" s="532"/>
      <c r="BV26" s="532"/>
      <c r="BW26" s="532"/>
    </row>
    <row r="27" spans="1:109" ht="14.25" customHeight="1">
      <c r="C27" s="426"/>
      <c r="D27" s="426"/>
      <c r="E27" s="426"/>
      <c r="F27" s="426"/>
      <c r="G27" s="468"/>
      <c r="H27" s="468"/>
      <c r="I27" s="468"/>
      <c r="J27" s="468"/>
      <c r="K27" s="468"/>
      <c r="L27" s="468"/>
      <c r="M27" s="468"/>
      <c r="N27" s="468"/>
      <c r="O27" s="468"/>
      <c r="P27" s="468"/>
      <c r="Q27" s="18"/>
      <c r="R27" s="18"/>
      <c r="S27" s="467"/>
      <c r="U27" s="539"/>
      <c r="V27" s="540"/>
      <c r="W27" s="540"/>
      <c r="X27" s="540"/>
      <c r="Y27" s="540"/>
      <c r="Z27" s="540"/>
      <c r="AA27" s="540"/>
      <c r="AB27" s="540"/>
      <c r="AC27" s="540"/>
      <c r="AD27" s="540"/>
      <c r="AE27" s="540"/>
      <c r="AF27" s="540"/>
      <c r="AG27" s="540"/>
      <c r="AH27" s="540"/>
      <c r="AI27" s="540"/>
      <c r="AJ27" s="540"/>
      <c r="AK27" s="540"/>
      <c r="AL27" s="540"/>
      <c r="AM27" s="540"/>
      <c r="AN27" s="540"/>
      <c r="AO27" s="540"/>
      <c r="AP27" s="540"/>
      <c r="AQ27" s="540"/>
      <c r="AR27" s="540"/>
      <c r="AS27" s="540"/>
      <c r="AT27" s="540"/>
      <c r="AU27" s="540"/>
      <c r="AV27" s="540"/>
      <c r="AW27" s="540"/>
      <c r="AX27" s="541"/>
      <c r="BA27" s="165"/>
      <c r="BB27" s="165"/>
      <c r="BC27" s="165"/>
      <c r="BD27" s="165"/>
      <c r="BE27" s="165"/>
      <c r="BF27" s="479"/>
      <c r="BG27" s="479"/>
      <c r="BH27" s="479"/>
      <c r="BI27" s="479"/>
      <c r="BJ27" s="479"/>
      <c r="BK27" s="532"/>
      <c r="BL27" s="532"/>
      <c r="BM27" s="532"/>
      <c r="BN27" s="532"/>
      <c r="BO27" s="532"/>
      <c r="BP27" s="532"/>
      <c r="BQ27" s="532"/>
      <c r="BR27" s="532"/>
      <c r="BS27" s="532"/>
      <c r="BT27" s="532"/>
      <c r="BU27" s="532"/>
      <c r="BV27" s="532"/>
      <c r="BW27" s="532"/>
    </row>
    <row r="28" spans="1:109" ht="14.25" customHeight="1">
      <c r="C28" s="426"/>
      <c r="D28" s="426"/>
      <c r="E28" s="426"/>
      <c r="F28" s="426"/>
      <c r="G28" s="468"/>
      <c r="H28" s="468"/>
      <c r="I28" s="468"/>
      <c r="J28" s="468"/>
      <c r="K28" s="468"/>
      <c r="L28" s="468"/>
      <c r="M28" s="468"/>
      <c r="N28" s="468"/>
      <c r="O28" s="468"/>
      <c r="P28" s="468"/>
      <c r="S28" s="467"/>
      <c r="U28" s="542"/>
      <c r="V28" s="543"/>
      <c r="W28" s="543"/>
      <c r="X28" s="543"/>
      <c r="Y28" s="543"/>
      <c r="Z28" s="543"/>
      <c r="AA28" s="543"/>
      <c r="AB28" s="543"/>
      <c r="AC28" s="543"/>
      <c r="AD28" s="543"/>
      <c r="AE28" s="543"/>
      <c r="AF28" s="543"/>
      <c r="AG28" s="543"/>
      <c r="AH28" s="543"/>
      <c r="AI28" s="543"/>
      <c r="AJ28" s="543"/>
      <c r="AK28" s="543"/>
      <c r="AL28" s="543"/>
      <c r="AM28" s="543"/>
      <c r="AN28" s="543"/>
      <c r="AO28" s="543"/>
      <c r="AP28" s="543"/>
      <c r="AQ28" s="543"/>
      <c r="AR28" s="543"/>
      <c r="AS28" s="543"/>
      <c r="AT28" s="543"/>
      <c r="AU28" s="543"/>
      <c r="AV28" s="543"/>
      <c r="AW28" s="543"/>
      <c r="AX28" s="544"/>
      <c r="BA28" s="165"/>
      <c r="BB28" s="165"/>
      <c r="BC28" s="165"/>
      <c r="BD28" s="165"/>
      <c r="BE28" s="165"/>
      <c r="BF28" s="479" t="s">
        <v>101</v>
      </c>
      <c r="BG28" s="479"/>
      <c r="BH28" s="479"/>
      <c r="BI28" s="479"/>
      <c r="BJ28" s="479"/>
      <c r="BK28" s="532"/>
      <c r="BL28" s="532"/>
      <c r="BM28" s="532"/>
      <c r="BN28" s="532"/>
      <c r="BO28" s="532"/>
      <c r="BP28" s="532"/>
      <c r="BQ28" s="532"/>
      <c r="BR28" s="532"/>
      <c r="BS28" s="532"/>
      <c r="BT28" s="532"/>
      <c r="BU28" s="532"/>
      <c r="BV28" s="532"/>
      <c r="BW28" s="532"/>
    </row>
    <row r="29" spans="1:109" ht="14.25" customHeight="1" thickBot="1">
      <c r="Q29" s="16"/>
      <c r="R29" s="16"/>
      <c r="S29" s="28"/>
      <c r="U29" s="545"/>
      <c r="V29" s="546"/>
      <c r="W29" s="546"/>
      <c r="X29" s="546"/>
      <c r="Y29" s="546"/>
      <c r="Z29" s="546"/>
      <c r="AA29" s="546"/>
      <c r="AB29" s="546"/>
      <c r="AC29" s="546"/>
      <c r="AD29" s="546"/>
      <c r="AE29" s="546"/>
      <c r="AF29" s="546"/>
      <c r="AG29" s="546"/>
      <c r="AH29" s="546"/>
      <c r="AI29" s="546"/>
      <c r="AJ29" s="546"/>
      <c r="AK29" s="546"/>
      <c r="AL29" s="546"/>
      <c r="AM29" s="546"/>
      <c r="AN29" s="546"/>
      <c r="AO29" s="546"/>
      <c r="AP29" s="546"/>
      <c r="AQ29" s="546"/>
      <c r="AR29" s="546"/>
      <c r="AS29" s="546"/>
      <c r="AT29" s="546"/>
      <c r="AU29" s="546"/>
      <c r="AV29" s="546"/>
      <c r="AW29" s="546"/>
      <c r="AX29" s="547"/>
      <c r="BA29" s="165"/>
      <c r="BB29" s="165"/>
      <c r="BC29" s="165"/>
      <c r="BD29" s="165"/>
      <c r="BE29" s="165"/>
      <c r="BF29" s="479"/>
      <c r="BG29" s="479"/>
      <c r="BH29" s="479"/>
      <c r="BI29" s="479"/>
      <c r="BJ29" s="479"/>
      <c r="BK29" s="532"/>
      <c r="BL29" s="532"/>
      <c r="BM29" s="532"/>
      <c r="BN29" s="532"/>
      <c r="BO29" s="532"/>
      <c r="BP29" s="532"/>
      <c r="BQ29" s="532"/>
      <c r="BR29" s="532"/>
      <c r="BS29" s="532"/>
      <c r="BT29" s="532"/>
      <c r="BU29" s="532"/>
      <c r="BV29" s="532"/>
      <c r="BW29" s="532"/>
    </row>
    <row r="30" spans="1:109" ht="14.25" customHeight="1">
      <c r="S30" s="28"/>
      <c r="BA30" s="165"/>
      <c r="BB30" s="165"/>
      <c r="BC30" s="165"/>
      <c r="BD30" s="165"/>
      <c r="BE30" s="165"/>
    </row>
    <row r="31" spans="1:109" ht="24.95" customHeight="1">
      <c r="S31" s="28"/>
      <c r="U31" s="530" t="s">
        <v>180</v>
      </c>
      <c r="V31" s="531"/>
      <c r="W31" s="531"/>
      <c r="X31" s="531"/>
      <c r="Y31" s="531"/>
      <c r="Z31" s="531"/>
      <c r="AA31" s="531"/>
      <c r="AB31" s="531"/>
      <c r="AC31" s="531"/>
      <c r="AD31" s="531"/>
      <c r="AE31" s="531"/>
      <c r="AF31" s="531"/>
      <c r="AG31" s="531"/>
      <c r="AH31" s="531"/>
      <c r="AI31" s="531"/>
      <c r="AJ31" s="531"/>
      <c r="AK31" s="531"/>
      <c r="AL31" s="531"/>
      <c r="AM31" s="531"/>
      <c r="AN31" s="531"/>
      <c r="AO31" s="531"/>
      <c r="AP31" s="531"/>
      <c r="AQ31" s="531"/>
      <c r="AR31" s="531"/>
      <c r="AS31" s="531"/>
      <c r="AT31" s="531"/>
      <c r="AU31" s="531"/>
      <c r="AV31" s="531"/>
      <c r="AW31" s="531"/>
      <c r="AX31" s="531"/>
      <c r="BG31" s="21"/>
      <c r="BL31" s="16"/>
      <c r="BM31" s="16"/>
      <c r="BN31" s="16"/>
      <c r="BO31" s="16"/>
      <c r="BP31" s="16"/>
      <c r="BQ31" s="16"/>
    </row>
    <row r="32" spans="1:109" ht="24.95" customHeight="1">
      <c r="A32" s="17"/>
      <c r="B32" s="20"/>
      <c r="C32" s="2"/>
      <c r="D32" s="2"/>
      <c r="E32" s="2"/>
      <c r="F32" s="2"/>
      <c r="G32" s="2"/>
      <c r="H32" s="2"/>
      <c r="I32" s="2"/>
      <c r="S32" s="28"/>
      <c r="U32" s="531"/>
      <c r="V32" s="531"/>
      <c r="W32" s="531"/>
      <c r="X32" s="531"/>
      <c r="Y32" s="531"/>
      <c r="Z32" s="531"/>
      <c r="AA32" s="531"/>
      <c r="AB32" s="531"/>
      <c r="AC32" s="531"/>
      <c r="AD32" s="531"/>
      <c r="AE32" s="531"/>
      <c r="AF32" s="531"/>
      <c r="AG32" s="531"/>
      <c r="AH32" s="531"/>
      <c r="AI32" s="531"/>
      <c r="AJ32" s="531"/>
      <c r="AK32" s="531"/>
      <c r="AL32" s="531"/>
      <c r="AM32" s="531"/>
      <c r="AN32" s="531"/>
      <c r="AO32" s="531"/>
      <c r="AP32" s="531"/>
      <c r="AQ32" s="531"/>
      <c r="AR32" s="531"/>
      <c r="AS32" s="531"/>
      <c r="AT32" s="531"/>
      <c r="AU32" s="531"/>
      <c r="AV32" s="531"/>
      <c r="AW32" s="531"/>
      <c r="AX32" s="531"/>
      <c r="AY32" s="21"/>
      <c r="AZ32" s="21"/>
      <c r="BA32" s="21"/>
      <c r="BB32" s="21"/>
    </row>
    <row r="33" spans="1:131" s="3" customFormat="1" ht="6" customHeight="1" thickBot="1">
      <c r="A33" s="17"/>
      <c r="B33" s="20"/>
      <c r="C33" s="2"/>
      <c r="D33" s="2"/>
      <c r="E33" s="2"/>
      <c r="F33" s="2"/>
      <c r="G33" s="2"/>
      <c r="H33" s="2"/>
      <c r="I33" s="2"/>
      <c r="O33" s="2"/>
      <c r="P33" s="17"/>
      <c r="Q33" s="17"/>
      <c r="R33" s="17"/>
      <c r="S33" s="182"/>
      <c r="T33" s="17"/>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266"/>
      <c r="AX33" s="176"/>
      <c r="AY33" s="21"/>
      <c r="AZ33" s="21"/>
      <c r="BA33" s="21"/>
      <c r="BB33" s="21"/>
      <c r="BC33" s="19"/>
      <c r="BD33" s="19"/>
      <c r="BE33" s="19"/>
      <c r="BF33" s="19"/>
      <c r="BG33" s="19"/>
    </row>
    <row r="34" spans="1:131" ht="14.25" customHeight="1">
      <c r="A34" s="17"/>
      <c r="B34" s="20"/>
      <c r="C34" s="2"/>
      <c r="D34" s="2"/>
      <c r="E34" s="2"/>
      <c r="F34" s="2"/>
      <c r="G34" s="2"/>
      <c r="H34" s="2"/>
      <c r="I34" s="2"/>
      <c r="S34" s="28"/>
      <c r="U34" s="371" t="s">
        <v>174</v>
      </c>
      <c r="V34" s="460"/>
      <c r="W34" s="460"/>
      <c r="X34" s="460"/>
      <c r="Y34" s="460"/>
      <c r="AA34" s="411"/>
      <c r="AB34" s="412"/>
      <c r="AC34" s="412"/>
      <c r="AD34" s="412"/>
      <c r="AE34" s="412"/>
      <c r="AF34" s="412"/>
      <c r="AG34" s="412"/>
      <c r="AH34" s="412"/>
      <c r="AI34" s="413"/>
      <c r="AJ34" s="424">
        <f>IF(AA34="",1,0)</f>
        <v>1</v>
      </c>
      <c r="AL34" s="172"/>
      <c r="AM34" s="201"/>
      <c r="AN34" s="201"/>
      <c r="AO34" s="201"/>
      <c r="AP34" s="172"/>
      <c r="AQ34" s="31"/>
      <c r="AR34" s="31"/>
      <c r="AS34" s="31"/>
      <c r="AT34" s="31"/>
      <c r="AU34" s="31"/>
      <c r="AV34" s="31"/>
      <c r="AW34" s="31"/>
      <c r="AX34" s="31"/>
      <c r="AY34" s="424">
        <f>IF(AA40="",1,0)</f>
        <v>0</v>
      </c>
      <c r="AZ34" s="424"/>
      <c r="BA34" s="172"/>
      <c r="BB34" s="21"/>
      <c r="CB34" s="478">
        <v>0</v>
      </c>
      <c r="CC34" s="479"/>
      <c r="CD34" s="479"/>
      <c r="CE34" s="479"/>
      <c r="CF34" s="479"/>
      <c r="CG34" s="480" t="s">
        <v>265</v>
      </c>
      <c r="CH34" s="481"/>
      <c r="CI34" s="481"/>
      <c r="CJ34" s="481"/>
      <c r="CK34" s="481"/>
      <c r="CL34" s="481"/>
      <c r="CM34" s="481"/>
      <c r="CN34" s="481"/>
      <c r="CO34" s="481"/>
      <c r="CP34" s="481"/>
      <c r="CQ34" s="481"/>
      <c r="CR34" s="481"/>
      <c r="CS34" s="481"/>
      <c r="CU34" s="448" t="str">
        <f>IF(AA34="","",YEAR(AA34))</f>
        <v/>
      </c>
      <c r="CV34" s="449"/>
      <c r="CW34" s="452" t="str">
        <f>IF(AA34="","",MONTH(AA34))</f>
        <v/>
      </c>
      <c r="CX34" s="453"/>
      <c r="CY34" s="456" t="str">
        <f>IF(AA34="","",DAY(AA34))</f>
        <v/>
      </c>
      <c r="CZ34" s="457"/>
    </row>
    <row r="35" spans="1:131" ht="14.25" customHeight="1" thickBot="1">
      <c r="A35" s="17"/>
      <c r="B35" s="20"/>
      <c r="C35" s="2"/>
      <c r="D35" s="2"/>
      <c r="E35" s="2"/>
      <c r="F35" s="2"/>
      <c r="G35" s="2"/>
      <c r="H35" s="2"/>
      <c r="I35" s="2"/>
      <c r="S35" s="28"/>
      <c r="U35" s="460"/>
      <c r="V35" s="460"/>
      <c r="W35" s="460"/>
      <c r="X35" s="460"/>
      <c r="Y35" s="460"/>
      <c r="AA35" s="414"/>
      <c r="AB35" s="415"/>
      <c r="AC35" s="415"/>
      <c r="AD35" s="415"/>
      <c r="AE35" s="415"/>
      <c r="AF35" s="415"/>
      <c r="AG35" s="415"/>
      <c r="AH35" s="415"/>
      <c r="AI35" s="416"/>
      <c r="AJ35" s="424"/>
      <c r="AL35" s="201"/>
      <c r="AM35" s="201"/>
      <c r="AN35" s="201"/>
      <c r="AO35" s="201"/>
      <c r="AP35" s="31"/>
      <c r="AQ35" s="31"/>
      <c r="AR35" s="31"/>
      <c r="AS35" s="31"/>
      <c r="AT35" s="31"/>
      <c r="AU35" s="31"/>
      <c r="AV35" s="31"/>
      <c r="AW35" s="31"/>
      <c r="AX35" s="31"/>
      <c r="AY35" s="424"/>
      <c r="AZ35" s="424"/>
      <c r="BA35" s="172"/>
      <c r="BB35" s="21"/>
      <c r="BC35" s="21"/>
      <c r="BD35" s="21"/>
      <c r="BE35" s="21"/>
      <c r="BF35" s="21"/>
      <c r="BG35" s="21"/>
      <c r="CB35" s="479"/>
      <c r="CC35" s="479"/>
      <c r="CD35" s="479"/>
      <c r="CE35" s="479"/>
      <c r="CF35" s="479"/>
      <c r="CG35" s="481"/>
      <c r="CH35" s="481"/>
      <c r="CI35" s="481"/>
      <c r="CJ35" s="481"/>
      <c r="CK35" s="481"/>
      <c r="CL35" s="481"/>
      <c r="CM35" s="481"/>
      <c r="CN35" s="481"/>
      <c r="CO35" s="481"/>
      <c r="CP35" s="481"/>
      <c r="CQ35" s="481"/>
      <c r="CR35" s="481"/>
      <c r="CS35" s="481"/>
      <c r="CU35" s="450"/>
      <c r="CV35" s="451"/>
      <c r="CW35" s="454"/>
      <c r="CX35" s="455"/>
      <c r="CY35" s="458"/>
      <c r="CZ35" s="459"/>
    </row>
    <row r="36" spans="1:131" ht="14.25" customHeight="1">
      <c r="A36" s="17"/>
      <c r="B36" s="20"/>
      <c r="C36" s="2"/>
      <c r="D36" s="2"/>
      <c r="E36" s="2"/>
      <c r="F36" s="2"/>
      <c r="G36" s="2"/>
      <c r="H36" s="2"/>
      <c r="I36" s="2"/>
      <c r="S36" s="28"/>
      <c r="U36" s="371" t="s">
        <v>142</v>
      </c>
      <c r="V36" s="460"/>
      <c r="W36" s="460"/>
      <c r="X36" s="460"/>
      <c r="Y36" s="460"/>
      <c r="AA36" s="533" t="s">
        <v>269</v>
      </c>
      <c r="AB36" s="534"/>
      <c r="AC36" s="534"/>
      <c r="AD36" s="534"/>
      <c r="AE36" s="534"/>
      <c r="AF36" s="534"/>
      <c r="AG36" s="534"/>
      <c r="AH36" s="534"/>
      <c r="AI36" s="535"/>
      <c r="AJ36" s="424">
        <f>IF(AA36="",1,0)</f>
        <v>0</v>
      </c>
      <c r="AL36" s="201"/>
      <c r="AM36" s="201"/>
      <c r="AN36" s="201"/>
      <c r="AO36" s="201"/>
      <c r="AP36" s="31"/>
      <c r="AQ36" s="31"/>
      <c r="AR36" s="31"/>
      <c r="AS36" s="31"/>
      <c r="AT36" s="31"/>
      <c r="AU36" s="31"/>
      <c r="AV36" s="31"/>
      <c r="AW36" s="31"/>
      <c r="AX36" s="31"/>
      <c r="AY36" s="424">
        <f>IF(AA42="",1,0)</f>
        <v>1</v>
      </c>
      <c r="AZ36" s="424"/>
      <c r="BA36" s="172"/>
      <c r="BB36" s="21"/>
      <c r="BC36" s="21"/>
      <c r="BD36" s="21"/>
      <c r="BE36" s="21"/>
      <c r="BF36" s="21"/>
      <c r="BG36" s="21"/>
      <c r="CB36" s="479"/>
      <c r="CC36" s="479"/>
      <c r="CD36" s="479"/>
      <c r="CE36" s="479"/>
      <c r="CF36" s="479"/>
      <c r="CG36" s="481"/>
      <c r="CH36" s="481"/>
      <c r="CI36" s="481"/>
      <c r="CJ36" s="481"/>
      <c r="CK36" s="481"/>
      <c r="CL36" s="481"/>
      <c r="CM36" s="481"/>
      <c r="CN36" s="481"/>
      <c r="CO36" s="481"/>
      <c r="CP36" s="481"/>
      <c r="CQ36" s="481"/>
      <c r="CR36" s="481"/>
      <c r="CS36" s="481"/>
    </row>
    <row r="37" spans="1:131" ht="14.25" customHeight="1" thickBot="1">
      <c r="A37" s="17"/>
      <c r="B37" s="20"/>
      <c r="C37" s="2"/>
      <c r="D37" s="2"/>
      <c r="E37" s="2"/>
      <c r="F37" s="2"/>
      <c r="G37" s="2"/>
      <c r="H37" s="2"/>
      <c r="I37" s="2"/>
      <c r="J37" s="2"/>
      <c r="K37" s="2"/>
      <c r="L37" s="2"/>
      <c r="M37" s="2"/>
      <c r="N37" s="2"/>
      <c r="O37" s="2"/>
      <c r="P37" s="2"/>
      <c r="Q37" s="2"/>
      <c r="R37" s="20"/>
      <c r="S37" s="28"/>
      <c r="T37" s="20"/>
      <c r="U37" s="460"/>
      <c r="V37" s="460"/>
      <c r="W37" s="460"/>
      <c r="X37" s="460"/>
      <c r="Y37" s="460"/>
      <c r="AA37" s="536"/>
      <c r="AB37" s="537"/>
      <c r="AC37" s="537"/>
      <c r="AD37" s="537"/>
      <c r="AE37" s="537"/>
      <c r="AF37" s="537"/>
      <c r="AG37" s="537"/>
      <c r="AH37" s="537"/>
      <c r="AI37" s="538"/>
      <c r="AJ37" s="424"/>
      <c r="AL37" s="201"/>
      <c r="AM37" s="201"/>
      <c r="AN37" s="201"/>
      <c r="AO37" s="201"/>
      <c r="AP37" s="31"/>
      <c r="AQ37" s="31"/>
      <c r="AR37" s="31"/>
      <c r="AS37" s="31"/>
      <c r="AT37" s="31"/>
      <c r="AU37" s="31"/>
      <c r="AV37" s="31"/>
      <c r="AW37" s="31"/>
      <c r="AX37" s="31"/>
      <c r="AY37" s="424"/>
      <c r="AZ37" s="424"/>
      <c r="BA37" s="172"/>
      <c r="BB37" s="21"/>
      <c r="BC37" s="21"/>
      <c r="BD37" s="21"/>
      <c r="BE37" s="21"/>
      <c r="BF37" s="21"/>
      <c r="BG37" s="21"/>
      <c r="CB37" s="478">
        <f>AK48</f>
        <v>2</v>
      </c>
      <c r="CC37" s="479"/>
      <c r="CD37" s="479"/>
      <c r="CE37" s="479"/>
      <c r="CF37" s="479"/>
      <c r="CG37" s="480" t="s">
        <v>158</v>
      </c>
      <c r="CH37" s="481"/>
      <c r="CI37" s="481"/>
      <c r="CJ37" s="481"/>
      <c r="CK37" s="481"/>
      <c r="CL37" s="481"/>
      <c r="CM37" s="481"/>
      <c r="CN37" s="481"/>
      <c r="CO37" s="481"/>
      <c r="CP37" s="481"/>
      <c r="CQ37" s="481"/>
      <c r="CR37" s="481"/>
      <c r="CS37" s="481"/>
    </row>
    <row r="38" spans="1:131" ht="14.25" customHeight="1">
      <c r="A38" s="17"/>
      <c r="B38" s="20"/>
      <c r="C38" s="2"/>
      <c r="D38" s="2"/>
      <c r="E38" s="2"/>
      <c r="F38" s="2"/>
      <c r="G38" s="2"/>
      <c r="H38" s="2"/>
      <c r="I38" s="2"/>
      <c r="J38" s="2"/>
      <c r="K38" s="2"/>
      <c r="L38" s="2"/>
      <c r="M38" s="2"/>
      <c r="N38" s="2"/>
      <c r="O38" s="2"/>
      <c r="P38" s="2"/>
      <c r="Q38" s="2"/>
      <c r="R38" s="20"/>
      <c r="S38" s="28"/>
      <c r="T38" s="20"/>
      <c r="U38" s="371" t="s">
        <v>176</v>
      </c>
      <c r="V38" s="460"/>
      <c r="W38" s="460"/>
      <c r="X38" s="460"/>
      <c r="Y38" s="460"/>
      <c r="AA38" s="582" t="s">
        <v>268</v>
      </c>
      <c r="AB38" s="412"/>
      <c r="AC38" s="412"/>
      <c r="AD38" s="412"/>
      <c r="AE38" s="412"/>
      <c r="AF38" s="412"/>
      <c r="AG38" s="412"/>
      <c r="AH38" s="412"/>
      <c r="AI38" s="413"/>
      <c r="AJ38" s="424">
        <f>IF(AA38="",1,0)</f>
        <v>0</v>
      </c>
      <c r="AL38" s="201"/>
      <c r="AM38" s="201"/>
      <c r="AN38" s="201"/>
      <c r="AO38" s="201"/>
      <c r="AP38" s="31"/>
      <c r="AQ38" s="31"/>
      <c r="AR38" s="31"/>
      <c r="AS38" s="31"/>
      <c r="AT38" s="31"/>
      <c r="AU38" s="31"/>
      <c r="AV38" s="31"/>
      <c r="AW38" s="31"/>
      <c r="AX38" s="31"/>
      <c r="AY38" s="424">
        <f>IF(AA44="",1,0)</f>
        <v>0</v>
      </c>
      <c r="AZ38" s="424"/>
      <c r="BA38" s="172"/>
      <c r="BB38" s="21"/>
      <c r="BC38" s="21"/>
      <c r="BD38" s="31"/>
      <c r="BE38" s="32"/>
      <c r="BF38" s="32"/>
      <c r="BG38" s="32"/>
      <c r="BH38" s="31"/>
      <c r="BI38" s="31"/>
      <c r="BJ38" s="31"/>
      <c r="BK38" s="31"/>
      <c r="BL38" s="31"/>
      <c r="BM38" s="31"/>
      <c r="BN38" s="31"/>
      <c r="BO38" s="31"/>
      <c r="BP38" s="31"/>
      <c r="BQ38" s="31"/>
      <c r="BR38" s="31"/>
      <c r="BS38" s="31"/>
      <c r="BT38" s="31"/>
      <c r="BU38" s="31"/>
      <c r="BV38" s="31"/>
      <c r="BW38" s="31"/>
      <c r="BX38" s="31"/>
      <c r="BY38" s="31"/>
      <c r="BZ38" s="31"/>
      <c r="CA38" s="31"/>
      <c r="CB38" s="479"/>
      <c r="CC38" s="479"/>
      <c r="CD38" s="479"/>
      <c r="CE38" s="479"/>
      <c r="CF38" s="479"/>
      <c r="CG38" s="481"/>
      <c r="CH38" s="481"/>
      <c r="CI38" s="481"/>
      <c r="CJ38" s="481"/>
      <c r="CK38" s="481"/>
      <c r="CL38" s="481"/>
      <c r="CM38" s="481"/>
      <c r="CN38" s="481"/>
      <c r="CO38" s="481"/>
      <c r="CP38" s="481"/>
      <c r="CQ38" s="481"/>
      <c r="CR38" s="481"/>
      <c r="CS38" s="481"/>
    </row>
    <row r="39" spans="1:131" ht="14.25" customHeight="1" thickBot="1">
      <c r="A39" s="17"/>
      <c r="B39" s="20"/>
      <c r="C39" s="2"/>
      <c r="D39" s="2"/>
      <c r="E39" s="2"/>
      <c r="F39" s="2"/>
      <c r="G39" s="2"/>
      <c r="H39" s="2"/>
      <c r="I39" s="2"/>
      <c r="J39" s="2"/>
      <c r="K39" s="2"/>
      <c r="L39" s="2"/>
      <c r="M39" s="2"/>
      <c r="N39" s="2"/>
      <c r="O39" s="2"/>
      <c r="P39" s="2"/>
      <c r="Q39" s="2"/>
      <c r="R39" s="20"/>
      <c r="S39" s="28"/>
      <c r="T39" s="20"/>
      <c r="U39" s="460"/>
      <c r="V39" s="460"/>
      <c r="W39" s="460"/>
      <c r="X39" s="460"/>
      <c r="Y39" s="460"/>
      <c r="AA39" s="414"/>
      <c r="AB39" s="415"/>
      <c r="AC39" s="415"/>
      <c r="AD39" s="415"/>
      <c r="AE39" s="415"/>
      <c r="AF39" s="415"/>
      <c r="AG39" s="415"/>
      <c r="AH39" s="415"/>
      <c r="AI39" s="416"/>
      <c r="AJ39" s="424"/>
      <c r="AL39" s="201"/>
      <c r="AM39" s="201"/>
      <c r="AN39" s="201"/>
      <c r="AO39" s="201"/>
      <c r="AP39" s="31"/>
      <c r="AQ39" s="31"/>
      <c r="AR39" s="31"/>
      <c r="AS39" s="31"/>
      <c r="AT39" s="31"/>
      <c r="AU39" s="31"/>
      <c r="AV39" s="31"/>
      <c r="AW39" s="31"/>
      <c r="AX39" s="31"/>
      <c r="AY39" s="424"/>
      <c r="AZ39" s="424"/>
      <c r="BA39" s="172"/>
      <c r="BB39" s="21"/>
      <c r="BC39" s="21"/>
      <c r="BD39" s="32"/>
      <c r="BE39" s="32"/>
      <c r="BF39" s="32"/>
      <c r="BG39" s="32"/>
      <c r="BH39" s="31"/>
      <c r="BI39" s="31"/>
      <c r="BJ39" s="31"/>
      <c r="BK39" s="31"/>
      <c r="BL39" s="31"/>
      <c r="BM39" s="31"/>
      <c r="BN39" s="31"/>
      <c r="BO39" s="31"/>
      <c r="BP39" s="31"/>
      <c r="BQ39" s="31"/>
      <c r="BR39" s="31"/>
      <c r="BS39" s="31"/>
      <c r="BT39" s="31"/>
      <c r="BU39" s="31"/>
      <c r="BV39" s="31"/>
      <c r="BW39" s="31"/>
      <c r="BX39" s="31"/>
      <c r="BY39" s="31"/>
      <c r="BZ39" s="31"/>
      <c r="CA39" s="31"/>
      <c r="CB39" s="479"/>
      <c r="CC39" s="479"/>
      <c r="CD39" s="479"/>
      <c r="CE39" s="479"/>
      <c r="CF39" s="479"/>
      <c r="CG39" s="481"/>
      <c r="CH39" s="481"/>
      <c r="CI39" s="481"/>
      <c r="CJ39" s="481"/>
      <c r="CK39" s="481"/>
      <c r="CL39" s="481"/>
      <c r="CM39" s="481"/>
      <c r="CN39" s="481"/>
      <c r="CO39" s="481"/>
      <c r="CP39" s="481"/>
      <c r="CQ39" s="481"/>
      <c r="CR39" s="481"/>
      <c r="CS39" s="481"/>
    </row>
    <row r="40" spans="1:131" ht="14.25" customHeight="1">
      <c r="A40" s="17"/>
      <c r="B40" s="20"/>
      <c r="C40" s="2"/>
      <c r="D40" s="2"/>
      <c r="E40" s="2"/>
      <c r="F40" s="2"/>
      <c r="G40" s="2"/>
      <c r="H40" s="2"/>
      <c r="I40" s="2"/>
      <c r="J40" s="2"/>
      <c r="K40" s="2"/>
      <c r="L40" s="2"/>
      <c r="M40" s="2"/>
      <c r="N40" s="2"/>
      <c r="O40" s="2"/>
      <c r="P40" s="2"/>
      <c r="Q40" s="2"/>
      <c r="R40" s="20"/>
      <c r="S40" s="28"/>
      <c r="T40" s="20"/>
      <c r="U40" s="371" t="s">
        <v>143</v>
      </c>
      <c r="V40" s="460"/>
      <c r="W40" s="460"/>
      <c r="X40" s="460"/>
      <c r="Y40" s="460"/>
      <c r="Z40" s="199"/>
      <c r="AA40" s="524" t="s">
        <v>270</v>
      </c>
      <c r="AB40" s="548"/>
      <c r="AC40" s="548"/>
      <c r="AD40" s="548"/>
      <c r="AE40" s="525"/>
      <c r="AF40" s="525"/>
      <c r="AG40" s="525"/>
      <c r="AH40" s="525"/>
      <c r="AI40" s="526"/>
      <c r="AJ40" s="424">
        <f>IF(AA40="",1,0)</f>
        <v>0</v>
      </c>
      <c r="AK40" s="389" t="s">
        <v>166</v>
      </c>
      <c r="AL40" s="575"/>
      <c r="AM40" s="575"/>
      <c r="AN40" s="575"/>
      <c r="AO40" s="583" t="str">
        <f>VLOOKUP(AK48,CB34:CS39,6,FALSE)</f>
        <v>エラー：未入力項目があります。必要項目を全て入力してください。</v>
      </c>
      <c r="AP40" s="583"/>
      <c r="AQ40" s="583"/>
      <c r="AR40" s="583"/>
      <c r="AS40" s="583"/>
      <c r="AT40" s="583"/>
      <c r="AU40" s="583"/>
      <c r="AV40" s="583"/>
      <c r="AW40" s="583"/>
      <c r="AX40" s="584"/>
      <c r="AY40" s="424">
        <f>IF(AA46="",1,0)</f>
        <v>1</v>
      </c>
      <c r="AZ40" s="424"/>
      <c r="BA40" s="172"/>
      <c r="BB40" s="21"/>
      <c r="BC40" s="21"/>
      <c r="BD40" s="32"/>
      <c r="BE40" s="32"/>
      <c r="BF40" s="32"/>
      <c r="BG40" s="32"/>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12"/>
    </row>
    <row r="41" spans="1:131" ht="14.25" customHeight="1" thickBot="1">
      <c r="A41" s="17"/>
      <c r="B41" s="20"/>
      <c r="C41" s="2"/>
      <c r="D41" s="2"/>
      <c r="E41" s="2"/>
      <c r="F41" s="2"/>
      <c r="G41" s="2"/>
      <c r="H41" s="2"/>
      <c r="I41" s="2"/>
      <c r="J41" s="2"/>
      <c r="K41" s="2"/>
      <c r="L41" s="2"/>
      <c r="M41" s="2"/>
      <c r="N41" s="2"/>
      <c r="O41" s="2"/>
      <c r="P41" s="2"/>
      <c r="Q41" s="2"/>
      <c r="R41" s="20"/>
      <c r="S41" s="28"/>
      <c r="T41" s="20"/>
      <c r="U41" s="460"/>
      <c r="V41" s="460"/>
      <c r="W41" s="460"/>
      <c r="X41" s="460"/>
      <c r="Y41" s="460"/>
      <c r="AA41" s="527"/>
      <c r="AB41" s="528"/>
      <c r="AC41" s="528"/>
      <c r="AD41" s="528"/>
      <c r="AE41" s="528"/>
      <c r="AF41" s="528"/>
      <c r="AG41" s="528"/>
      <c r="AH41" s="528"/>
      <c r="AI41" s="529"/>
      <c r="AJ41" s="424"/>
      <c r="AK41" s="391"/>
      <c r="AL41" s="577"/>
      <c r="AM41" s="577"/>
      <c r="AN41" s="577"/>
      <c r="AO41" s="585"/>
      <c r="AP41" s="585"/>
      <c r="AQ41" s="585"/>
      <c r="AR41" s="585"/>
      <c r="AS41" s="585"/>
      <c r="AT41" s="585"/>
      <c r="AU41" s="585"/>
      <c r="AV41" s="585"/>
      <c r="AW41" s="585"/>
      <c r="AX41" s="586"/>
      <c r="AY41" s="424"/>
      <c r="AZ41" s="424"/>
      <c r="BA41" s="172"/>
      <c r="BB41" s="21"/>
      <c r="BC41" s="21"/>
      <c r="BI41" s="31"/>
      <c r="BJ41" s="31"/>
      <c r="BK41" s="31"/>
      <c r="BL41" s="31"/>
      <c r="BM41" s="31"/>
      <c r="BN41" s="31"/>
      <c r="BO41" s="31"/>
      <c r="BP41" s="31"/>
      <c r="BQ41" s="31"/>
      <c r="BR41" s="31"/>
      <c r="BS41" s="31"/>
      <c r="BT41" s="31"/>
      <c r="BU41" s="31"/>
      <c r="BV41" s="31"/>
      <c r="BW41" s="31"/>
      <c r="BX41" s="31"/>
      <c r="BY41" s="31"/>
      <c r="BZ41" s="31"/>
      <c r="CA41" s="31"/>
      <c r="CB41" s="31"/>
      <c r="CC41" s="31"/>
      <c r="CD41" s="31"/>
      <c r="CE41" s="12"/>
    </row>
    <row r="42" spans="1:131" s="3" customFormat="1" ht="14.25" customHeight="1">
      <c r="N42" s="4"/>
      <c r="O42" s="4"/>
      <c r="P42" s="4"/>
      <c r="Q42" s="4"/>
      <c r="R42" s="4"/>
      <c r="S42" s="28"/>
      <c r="T42" s="4"/>
      <c r="U42" s="371" t="s">
        <v>144</v>
      </c>
      <c r="V42" s="460"/>
      <c r="W42" s="460"/>
      <c r="X42" s="460"/>
      <c r="Y42" s="460"/>
      <c r="AA42" s="564"/>
      <c r="AB42" s="565"/>
      <c r="AC42" s="565"/>
      <c r="AD42" s="565"/>
      <c r="AE42" s="566"/>
      <c r="AF42" s="566"/>
      <c r="AG42" s="566"/>
      <c r="AH42" s="566"/>
      <c r="AI42" s="567"/>
      <c r="AJ42" s="424">
        <f>IF(AA42="",1,0)</f>
        <v>1</v>
      </c>
      <c r="AK42" s="391"/>
      <c r="AL42" s="577"/>
      <c r="AM42" s="577"/>
      <c r="AN42" s="577"/>
      <c r="AO42" s="585"/>
      <c r="AP42" s="585"/>
      <c r="AQ42" s="585"/>
      <c r="AR42" s="585"/>
      <c r="AS42" s="585"/>
      <c r="AT42" s="585"/>
      <c r="AU42" s="585"/>
      <c r="AV42" s="585"/>
      <c r="AW42" s="585"/>
      <c r="AX42" s="586"/>
      <c r="BI42" s="31"/>
      <c r="BJ42" s="31"/>
      <c r="BK42" s="31"/>
      <c r="BL42" s="31"/>
      <c r="BM42" s="31"/>
      <c r="BN42" s="31"/>
      <c r="BO42" s="31"/>
      <c r="BP42" s="31"/>
      <c r="BQ42" s="31"/>
      <c r="BR42" s="31"/>
      <c r="BS42" s="31"/>
      <c r="BT42" s="31"/>
      <c r="BU42" s="31"/>
      <c r="BV42" s="31"/>
      <c r="BW42" s="31"/>
      <c r="BX42" s="31"/>
      <c r="BY42" s="31"/>
      <c r="BZ42" s="31"/>
      <c r="CA42" s="31"/>
      <c r="CB42" s="31"/>
      <c r="CC42" s="31"/>
      <c r="CD42" s="31"/>
      <c r="CE42" s="175"/>
      <c r="CF42" s="175"/>
      <c r="CG42" s="175"/>
      <c r="CH42" s="175"/>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row>
    <row r="43" spans="1:131" ht="13.5" customHeight="1" thickBot="1">
      <c r="S43" s="28"/>
      <c r="U43" s="460"/>
      <c r="V43" s="460"/>
      <c r="W43" s="460"/>
      <c r="X43" s="460"/>
      <c r="Y43" s="460"/>
      <c r="AA43" s="568"/>
      <c r="AB43" s="569"/>
      <c r="AC43" s="569"/>
      <c r="AD43" s="569"/>
      <c r="AE43" s="569"/>
      <c r="AF43" s="569"/>
      <c r="AG43" s="569"/>
      <c r="AH43" s="569"/>
      <c r="AI43" s="570"/>
      <c r="AJ43" s="424"/>
      <c r="AK43" s="391"/>
      <c r="AL43" s="577"/>
      <c r="AM43" s="577"/>
      <c r="AN43" s="577"/>
      <c r="AO43" s="585"/>
      <c r="AP43" s="585"/>
      <c r="AQ43" s="585"/>
      <c r="AR43" s="585"/>
      <c r="AS43" s="585"/>
      <c r="AT43" s="585"/>
      <c r="AU43" s="585"/>
      <c r="AV43" s="585"/>
      <c r="AW43" s="585"/>
      <c r="AX43" s="586"/>
      <c r="BI43" s="31"/>
      <c r="BJ43" s="31"/>
      <c r="BK43" s="31"/>
      <c r="BL43" s="31"/>
      <c r="BM43" s="31"/>
      <c r="BN43" s="31"/>
      <c r="BO43" s="31"/>
      <c r="BP43" s="31"/>
      <c r="BQ43" s="31"/>
      <c r="BR43" s="31"/>
      <c r="BS43" s="31"/>
      <c r="BT43" s="31"/>
      <c r="BU43" s="31"/>
      <c r="BV43" s="31"/>
      <c r="BW43" s="31"/>
      <c r="BX43" s="31"/>
      <c r="BY43" s="31"/>
      <c r="BZ43" s="31"/>
      <c r="CA43" s="31"/>
      <c r="CB43" s="31"/>
      <c r="CC43" s="31"/>
      <c r="CD43" s="31"/>
      <c r="CE43" s="12"/>
    </row>
    <row r="44" spans="1:131" ht="13.5" customHeight="1">
      <c r="S44" s="28"/>
      <c r="U44" s="371" t="s">
        <v>213</v>
      </c>
      <c r="V44" s="460"/>
      <c r="W44" s="460"/>
      <c r="X44" s="460"/>
      <c r="Y44" s="460"/>
      <c r="AA44" s="564">
        <v>106002</v>
      </c>
      <c r="AB44" s="565"/>
      <c r="AC44" s="565"/>
      <c r="AD44" s="565"/>
      <c r="AE44" s="565"/>
      <c r="AF44" s="565"/>
      <c r="AG44" s="565"/>
      <c r="AH44" s="565"/>
      <c r="AI44" s="571"/>
      <c r="AJ44" s="424">
        <f>IF(AA44="",1,0)</f>
        <v>0</v>
      </c>
      <c r="AK44" s="391"/>
      <c r="AL44" s="577"/>
      <c r="AM44" s="577"/>
      <c r="AN44" s="577"/>
      <c r="AO44" s="585"/>
      <c r="AP44" s="585"/>
      <c r="AQ44" s="585"/>
      <c r="AR44" s="585"/>
      <c r="AS44" s="585"/>
      <c r="AT44" s="585"/>
      <c r="AU44" s="585"/>
      <c r="AV44" s="585"/>
      <c r="AW44" s="585"/>
      <c r="AX44" s="586"/>
    </row>
    <row r="45" spans="1:131" ht="13.5" customHeight="1" thickBot="1">
      <c r="S45" s="28"/>
      <c r="U45" s="460"/>
      <c r="V45" s="460"/>
      <c r="W45" s="460"/>
      <c r="X45" s="460"/>
      <c r="Y45" s="460"/>
      <c r="AA45" s="572"/>
      <c r="AB45" s="573"/>
      <c r="AC45" s="573"/>
      <c r="AD45" s="573"/>
      <c r="AE45" s="573"/>
      <c r="AF45" s="573"/>
      <c r="AG45" s="573"/>
      <c r="AH45" s="573"/>
      <c r="AI45" s="574"/>
      <c r="AJ45" s="424"/>
      <c r="AK45" s="391"/>
      <c r="AL45" s="577"/>
      <c r="AM45" s="577"/>
      <c r="AN45" s="577"/>
      <c r="AO45" s="585"/>
      <c r="AP45" s="585"/>
      <c r="AQ45" s="585"/>
      <c r="AR45" s="585"/>
      <c r="AS45" s="585"/>
      <c r="AT45" s="585"/>
      <c r="AU45" s="585"/>
      <c r="AV45" s="585"/>
      <c r="AW45" s="585"/>
      <c r="AX45" s="586"/>
    </row>
    <row r="46" spans="1:131" ht="13.5" customHeight="1">
      <c r="S46" s="28"/>
      <c r="U46" s="371" t="s">
        <v>175</v>
      </c>
      <c r="V46" s="460"/>
      <c r="W46" s="460"/>
      <c r="X46" s="460"/>
      <c r="Y46" s="460"/>
      <c r="AA46" s="524"/>
      <c r="AB46" s="525"/>
      <c r="AC46" s="525"/>
      <c r="AD46" s="525"/>
      <c r="AE46" s="525"/>
      <c r="AF46" s="525"/>
      <c r="AG46" s="525"/>
      <c r="AH46" s="525"/>
      <c r="AI46" s="526"/>
      <c r="AJ46" s="424"/>
      <c r="AK46" s="391"/>
      <c r="AL46" s="577"/>
      <c r="AM46" s="577"/>
      <c r="AN46" s="577"/>
      <c r="AO46" s="585"/>
      <c r="AP46" s="585"/>
      <c r="AQ46" s="585"/>
      <c r="AR46" s="585"/>
      <c r="AS46" s="585"/>
      <c r="AT46" s="585"/>
      <c r="AU46" s="585"/>
      <c r="AV46" s="585"/>
      <c r="AW46" s="585"/>
      <c r="AX46" s="586"/>
    </row>
    <row r="47" spans="1:131" ht="13.5" customHeight="1" thickBot="1">
      <c r="A47" s="198"/>
      <c r="B47" s="198"/>
      <c r="C47" s="198"/>
      <c r="D47" s="198"/>
      <c r="E47" s="198"/>
      <c r="F47" s="198"/>
      <c r="P47" s="198"/>
      <c r="Q47" s="198"/>
      <c r="R47" s="198"/>
      <c r="S47" s="28"/>
      <c r="T47" s="198"/>
      <c r="U47" s="460"/>
      <c r="V47" s="460"/>
      <c r="W47" s="460"/>
      <c r="X47" s="460"/>
      <c r="Y47" s="460"/>
      <c r="AA47" s="527"/>
      <c r="AB47" s="528"/>
      <c r="AC47" s="528"/>
      <c r="AD47" s="528"/>
      <c r="AE47" s="528"/>
      <c r="AF47" s="528"/>
      <c r="AG47" s="528"/>
      <c r="AH47" s="528"/>
      <c r="AI47" s="529"/>
      <c r="AJ47" s="424"/>
      <c r="AK47" s="579"/>
      <c r="AL47" s="580"/>
      <c r="AM47" s="580"/>
      <c r="AN47" s="580"/>
      <c r="AO47" s="587"/>
      <c r="AP47" s="587"/>
      <c r="AQ47" s="587"/>
      <c r="AR47" s="587"/>
      <c r="AS47" s="587"/>
      <c r="AT47" s="587"/>
      <c r="AU47" s="587"/>
      <c r="AV47" s="587"/>
      <c r="AW47" s="587"/>
      <c r="AX47" s="588"/>
    </row>
    <row r="48" spans="1:131" ht="13.5" customHeight="1">
      <c r="A48" s="198"/>
      <c r="B48" s="198"/>
      <c r="C48" s="198"/>
      <c r="D48" s="198"/>
      <c r="E48" s="198"/>
      <c r="F48" s="198"/>
      <c r="P48" s="198"/>
      <c r="Q48" s="198"/>
      <c r="R48" s="198"/>
      <c r="S48" s="28"/>
      <c r="T48" s="198"/>
      <c r="U48" s="196"/>
      <c r="V48" s="196"/>
      <c r="W48" s="196"/>
      <c r="X48" s="196"/>
      <c r="Y48" s="196"/>
      <c r="AK48" s="197">
        <f>AJ34+AJ36+AJ38+AJ40+AJ42+AJ44+AJ46</f>
        <v>2</v>
      </c>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row>
    <row r="49" spans="1:92" ht="24.95" customHeight="1">
      <c r="A49" s="205"/>
      <c r="B49" s="205"/>
      <c r="C49" s="205"/>
      <c r="D49" s="205"/>
      <c r="E49" s="205"/>
      <c r="F49" s="205"/>
      <c r="P49" s="205"/>
      <c r="Q49" s="205"/>
      <c r="R49" s="205"/>
      <c r="S49" s="28"/>
      <c r="T49" s="205"/>
      <c r="U49" s="530" t="s">
        <v>227</v>
      </c>
      <c r="V49" s="531"/>
      <c r="W49" s="531"/>
      <c r="X49" s="531"/>
      <c r="Y49" s="531"/>
      <c r="Z49" s="531"/>
      <c r="AA49" s="531"/>
      <c r="AB49" s="531"/>
      <c r="AC49" s="531"/>
      <c r="AD49" s="531"/>
      <c r="AE49" s="531"/>
      <c r="AF49" s="531"/>
      <c r="AG49" s="531"/>
      <c r="AH49" s="531"/>
      <c r="AI49" s="531"/>
      <c r="AJ49" s="531"/>
      <c r="AK49" s="531"/>
      <c r="AL49" s="531"/>
      <c r="AM49" s="531"/>
      <c r="AN49" s="531"/>
      <c r="AO49" s="531"/>
      <c r="AP49" s="531"/>
      <c r="AQ49" s="531"/>
      <c r="AR49" s="531"/>
      <c r="AS49" s="531"/>
      <c r="AT49" s="531"/>
      <c r="AU49" s="531"/>
      <c r="AV49" s="531"/>
      <c r="AW49" s="531"/>
      <c r="AX49" s="531"/>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row>
    <row r="50" spans="1:92" ht="12.6" customHeight="1">
      <c r="A50" s="312"/>
      <c r="B50" s="312"/>
      <c r="C50" s="312"/>
      <c r="D50" s="312"/>
      <c r="E50" s="312"/>
      <c r="F50" s="312"/>
      <c r="P50" s="312"/>
      <c r="Q50" s="312"/>
      <c r="R50" s="312"/>
      <c r="S50" s="28"/>
      <c r="T50" s="312"/>
      <c r="U50" s="530"/>
      <c r="V50" s="531"/>
      <c r="W50" s="531"/>
      <c r="X50" s="531"/>
      <c r="Y50" s="531"/>
      <c r="Z50" s="531"/>
      <c r="AA50" s="531"/>
      <c r="AB50" s="531"/>
      <c r="AC50" s="531"/>
      <c r="AD50" s="531"/>
      <c r="AE50" s="531"/>
      <c r="AF50" s="531"/>
      <c r="AG50" s="531"/>
      <c r="AH50" s="531"/>
      <c r="AI50" s="531"/>
      <c r="AJ50" s="531"/>
      <c r="AK50" s="531"/>
      <c r="AL50" s="531"/>
      <c r="AM50" s="531"/>
      <c r="AN50" s="531"/>
      <c r="AO50" s="531"/>
      <c r="AP50" s="531"/>
      <c r="AQ50" s="531"/>
      <c r="AR50" s="531"/>
      <c r="AS50" s="531"/>
      <c r="AT50" s="531"/>
      <c r="AU50" s="531"/>
      <c r="AV50" s="531"/>
      <c r="AW50" s="531"/>
      <c r="AX50" s="531"/>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row>
    <row r="51" spans="1:92" ht="24.95" customHeight="1">
      <c r="A51" s="205"/>
      <c r="B51" s="205"/>
      <c r="C51" s="205"/>
      <c r="D51" s="205"/>
      <c r="E51" s="205"/>
      <c r="F51" s="205"/>
      <c r="P51" s="205"/>
      <c r="Q51" s="205"/>
      <c r="R51" s="205"/>
      <c r="S51" s="28"/>
      <c r="T51" s="205"/>
      <c r="U51" s="531"/>
      <c r="V51" s="531"/>
      <c r="W51" s="531"/>
      <c r="X51" s="531"/>
      <c r="Y51" s="531"/>
      <c r="Z51" s="531"/>
      <c r="AA51" s="531"/>
      <c r="AB51" s="531"/>
      <c r="AC51" s="531"/>
      <c r="AD51" s="531"/>
      <c r="AE51" s="531"/>
      <c r="AF51" s="531"/>
      <c r="AG51" s="531"/>
      <c r="AH51" s="531"/>
      <c r="AI51" s="531"/>
      <c r="AJ51" s="531"/>
      <c r="AK51" s="531"/>
      <c r="AL51" s="531"/>
      <c r="AM51" s="531"/>
      <c r="AN51" s="531"/>
      <c r="AO51" s="531"/>
      <c r="AP51" s="531"/>
      <c r="AQ51" s="531"/>
      <c r="AR51" s="531"/>
      <c r="AS51" s="531"/>
      <c r="AT51" s="531"/>
      <c r="AU51" s="531"/>
      <c r="AV51" s="531"/>
      <c r="AW51" s="531"/>
      <c r="AX51" s="531"/>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row>
    <row r="52" spans="1:92" ht="13.5" customHeight="1" thickBot="1">
      <c r="A52" s="205"/>
      <c r="B52" s="205"/>
      <c r="C52" s="205"/>
      <c r="D52" s="205"/>
      <c r="E52" s="205"/>
      <c r="F52" s="205"/>
      <c r="P52" s="205"/>
      <c r="Q52" s="205"/>
      <c r="R52" s="205"/>
      <c r="S52" s="28"/>
      <c r="T52" s="205"/>
      <c r="U52" s="204"/>
      <c r="V52" s="204"/>
      <c r="W52" s="204"/>
      <c r="X52" s="204"/>
      <c r="Y52" s="204"/>
      <c r="AK52" s="197"/>
      <c r="AN52" s="596" t="s">
        <v>241</v>
      </c>
      <c r="AO52" s="596"/>
      <c r="AP52" s="596"/>
      <c r="AQ52" s="596"/>
      <c r="AR52" s="596"/>
      <c r="AS52" s="596"/>
      <c r="AT52" s="596"/>
      <c r="AU52" s="596"/>
      <c r="AV52" s="596"/>
      <c r="AW52" s="596"/>
      <c r="AX52" s="596"/>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row>
    <row r="53" spans="1:92" ht="13.5" customHeight="1">
      <c r="A53" s="205"/>
      <c r="B53" s="205"/>
      <c r="C53" s="205"/>
      <c r="D53" s="205"/>
      <c r="E53" s="205"/>
      <c r="F53" s="205"/>
      <c r="P53" s="205"/>
      <c r="Q53" s="205"/>
      <c r="R53" s="205"/>
      <c r="S53" s="28"/>
      <c r="T53" s="205"/>
      <c r="U53" s="212"/>
      <c r="V53" s="592"/>
      <c r="W53" s="593"/>
      <c r="X53" s="590" t="s">
        <v>183</v>
      </c>
      <c r="Y53" s="591"/>
      <c r="Z53" s="591"/>
      <c r="AA53" s="591"/>
      <c r="AB53" s="591"/>
      <c r="AC53" s="215"/>
      <c r="AD53" s="212"/>
      <c r="AE53" s="592"/>
      <c r="AF53" s="593"/>
      <c r="AG53" s="590" t="s">
        <v>184</v>
      </c>
      <c r="AH53" s="591"/>
      <c r="AI53" s="591"/>
      <c r="AJ53" s="591"/>
      <c r="AK53" s="591"/>
      <c r="AL53" s="592"/>
      <c r="AM53" s="593"/>
      <c r="AN53" s="596"/>
      <c r="AO53" s="596"/>
      <c r="AP53" s="596"/>
      <c r="AQ53" s="596"/>
      <c r="AR53" s="596"/>
      <c r="AS53" s="596"/>
      <c r="AT53" s="596"/>
      <c r="AU53" s="596"/>
      <c r="AV53" s="596"/>
      <c r="AW53" s="596"/>
      <c r="AX53" s="596"/>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row>
    <row r="54" spans="1:92" ht="13.5" customHeight="1" thickBot="1">
      <c r="A54" s="205"/>
      <c r="B54" s="205"/>
      <c r="C54" s="205"/>
      <c r="D54" s="205"/>
      <c r="E54" s="205"/>
      <c r="F54" s="205"/>
      <c r="P54" s="205"/>
      <c r="Q54" s="205"/>
      <c r="R54" s="205"/>
      <c r="S54" s="28"/>
      <c r="T54" s="205"/>
      <c r="U54" s="212"/>
      <c r="V54" s="594"/>
      <c r="W54" s="595"/>
      <c r="X54" s="590"/>
      <c r="Y54" s="591"/>
      <c r="Z54" s="591"/>
      <c r="AA54" s="591"/>
      <c r="AB54" s="591"/>
      <c r="AC54" s="215"/>
      <c r="AD54" s="212"/>
      <c r="AE54" s="594"/>
      <c r="AF54" s="595"/>
      <c r="AG54" s="590"/>
      <c r="AH54" s="591"/>
      <c r="AI54" s="591"/>
      <c r="AJ54" s="591"/>
      <c r="AK54" s="591"/>
      <c r="AL54" s="594"/>
      <c r="AM54" s="595"/>
      <c r="AN54" s="596"/>
      <c r="AO54" s="596"/>
      <c r="AP54" s="596"/>
      <c r="AQ54" s="596"/>
      <c r="AR54" s="596"/>
      <c r="AS54" s="596"/>
      <c r="AT54" s="596"/>
      <c r="AU54" s="596"/>
      <c r="AV54" s="596"/>
      <c r="AW54" s="596"/>
      <c r="AX54" s="596"/>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row>
    <row r="55" spans="1:92" ht="13.5" customHeight="1">
      <c r="A55" s="205"/>
      <c r="B55" s="205"/>
      <c r="C55" s="205"/>
      <c r="D55" s="205"/>
      <c r="E55" s="205"/>
      <c r="F55" s="205"/>
      <c r="P55" s="205"/>
      <c r="Q55" s="205"/>
      <c r="R55" s="205"/>
      <c r="S55" s="28"/>
      <c r="T55" s="205"/>
      <c r="U55" s="212"/>
      <c r="V55" s="213"/>
      <c r="W55" s="214"/>
      <c r="X55" s="214"/>
      <c r="Y55" s="214"/>
      <c r="Z55" s="214"/>
      <c r="AA55" s="214"/>
      <c r="AB55" s="214"/>
      <c r="AC55" s="214"/>
      <c r="AD55" s="212"/>
      <c r="AE55" s="212"/>
      <c r="AF55" s="213"/>
      <c r="AG55" s="214"/>
      <c r="AH55" s="214"/>
      <c r="AI55" s="605" t="s">
        <v>203</v>
      </c>
      <c r="AJ55" s="605"/>
      <c r="AK55" s="605"/>
      <c r="AL55" s="605"/>
      <c r="AM55" s="605"/>
      <c r="AN55" s="605"/>
      <c r="AO55" s="605"/>
      <c r="AP55" s="605"/>
      <c r="AQ55" s="605"/>
      <c r="AR55" s="605"/>
      <c r="AS55" s="605"/>
      <c r="AT55" s="605"/>
      <c r="AU55" s="302"/>
      <c r="AV55" s="302"/>
      <c r="AW55" s="263"/>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row>
    <row r="56" spans="1:92" ht="13.5" customHeight="1" thickBot="1">
      <c r="A56" s="205"/>
      <c r="B56" s="205"/>
      <c r="C56" s="205"/>
      <c r="D56" s="205"/>
      <c r="E56" s="205"/>
      <c r="F56" s="205"/>
      <c r="P56" s="205"/>
      <c r="Q56" s="205"/>
      <c r="R56" s="205"/>
      <c r="S56" s="28"/>
      <c r="T56" s="205"/>
      <c r="U56" s="217"/>
      <c r="V56" s="218"/>
      <c r="W56" s="218"/>
      <c r="X56" s="218"/>
      <c r="Y56" s="218"/>
      <c r="Z56" s="218"/>
      <c r="AA56" s="218"/>
      <c r="AB56" s="218"/>
      <c r="AC56" s="220"/>
      <c r="AD56" s="212"/>
      <c r="AE56" s="212"/>
      <c r="AF56" s="212"/>
      <c r="AG56" s="212"/>
      <c r="AH56" s="212"/>
      <c r="AI56" s="606"/>
      <c r="AJ56" s="606"/>
      <c r="AK56" s="606"/>
      <c r="AL56" s="606"/>
      <c r="AM56" s="606"/>
      <c r="AN56" s="606"/>
      <c r="AO56" s="606"/>
      <c r="AP56" s="606"/>
      <c r="AQ56" s="606"/>
      <c r="AR56" s="606"/>
      <c r="AS56" s="606"/>
      <c r="AT56" s="606"/>
      <c r="AU56" s="212"/>
      <c r="AV56" s="212"/>
      <c r="AW56" s="2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row>
    <row r="57" spans="1:92" ht="15" customHeight="1">
      <c r="A57" s="205"/>
      <c r="B57" s="205"/>
      <c r="C57" s="205"/>
      <c r="D57" s="205"/>
      <c r="E57" s="205"/>
      <c r="F57" s="205"/>
      <c r="P57" s="205"/>
      <c r="Q57" s="205"/>
      <c r="R57" s="205"/>
      <c r="S57" s="28"/>
      <c r="T57" s="205"/>
      <c r="U57" s="219"/>
      <c r="V57" s="592"/>
      <c r="W57" s="593"/>
      <c r="X57" s="590" t="s">
        <v>185</v>
      </c>
      <c r="Y57" s="591"/>
      <c r="Z57" s="591"/>
      <c r="AA57" s="591"/>
      <c r="AB57" s="591"/>
      <c r="AC57" s="229"/>
      <c r="AD57" s="212"/>
      <c r="AE57" s="592"/>
      <c r="AF57" s="593"/>
      <c r="AG57" s="597" t="s">
        <v>187</v>
      </c>
      <c r="AH57" s="598"/>
      <c r="AI57" s="599"/>
      <c r="AJ57" s="600"/>
      <c r="AK57" s="600"/>
      <c r="AL57" s="600"/>
      <c r="AM57" s="600"/>
      <c r="AN57" s="600"/>
      <c r="AO57" s="600"/>
      <c r="AP57" s="600"/>
      <c r="AQ57" s="600"/>
      <c r="AR57" s="600"/>
      <c r="AS57" s="600"/>
      <c r="AT57" s="600"/>
      <c r="AU57" s="600"/>
      <c r="AV57" s="600"/>
      <c r="AW57" s="600"/>
      <c r="AX57" s="601"/>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row>
    <row r="58" spans="1:92" ht="15" customHeight="1" thickBot="1">
      <c r="A58" s="205"/>
      <c r="B58" s="205"/>
      <c r="C58" s="205"/>
      <c r="D58" s="205"/>
      <c r="E58" s="205"/>
      <c r="F58" s="205"/>
      <c r="P58" s="205"/>
      <c r="Q58" s="205"/>
      <c r="R58" s="205"/>
      <c r="S58" s="28"/>
      <c r="T58" s="205"/>
      <c r="U58" s="219"/>
      <c r="V58" s="594"/>
      <c r="W58" s="595"/>
      <c r="X58" s="590"/>
      <c r="Y58" s="591"/>
      <c r="Z58" s="591"/>
      <c r="AA58" s="591"/>
      <c r="AB58" s="591"/>
      <c r="AC58" s="229"/>
      <c r="AD58" s="212"/>
      <c r="AE58" s="594"/>
      <c r="AF58" s="595"/>
      <c r="AG58" s="597"/>
      <c r="AH58" s="598"/>
      <c r="AI58" s="602"/>
      <c r="AJ58" s="603"/>
      <c r="AK58" s="603"/>
      <c r="AL58" s="603"/>
      <c r="AM58" s="603"/>
      <c r="AN58" s="603"/>
      <c r="AO58" s="603"/>
      <c r="AP58" s="603"/>
      <c r="AQ58" s="603"/>
      <c r="AR58" s="603"/>
      <c r="AS58" s="603"/>
      <c r="AT58" s="603"/>
      <c r="AU58" s="603"/>
      <c r="AV58" s="603"/>
      <c r="AW58" s="603"/>
      <c r="AX58" s="604"/>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row>
    <row r="59" spans="1:92" ht="13.5" customHeight="1">
      <c r="A59" s="205"/>
      <c r="B59" s="205"/>
      <c r="C59" s="205"/>
      <c r="D59" s="205"/>
      <c r="E59" s="205"/>
      <c r="F59" s="205"/>
      <c r="P59" s="205"/>
      <c r="Q59" s="205"/>
      <c r="R59" s="205"/>
      <c r="S59" s="28"/>
      <c r="T59" s="205"/>
      <c r="U59" s="222"/>
      <c r="V59" s="203"/>
      <c r="W59" s="203"/>
      <c r="X59" s="203"/>
      <c r="Y59" s="203"/>
      <c r="Z59" s="12"/>
      <c r="AA59" s="12"/>
      <c r="AB59" s="12"/>
      <c r="AC59" s="223"/>
      <c r="AD59" s="225"/>
      <c r="AE59" s="226"/>
      <c r="AF59" s="226"/>
      <c r="AG59" s="226"/>
      <c r="AH59" s="226"/>
      <c r="AI59" s="226"/>
      <c r="AJ59" s="226"/>
      <c r="AK59" s="227"/>
      <c r="AL59" s="226"/>
      <c r="AM59" s="226"/>
      <c r="AN59" s="226"/>
      <c r="AO59" s="226"/>
      <c r="AP59" s="226"/>
      <c r="AQ59" s="226"/>
      <c r="AR59" s="226"/>
      <c r="AS59" s="226"/>
      <c r="AT59" s="226"/>
      <c r="AU59" s="226"/>
      <c r="AV59" s="226"/>
      <c r="AW59" s="226"/>
      <c r="AX59" s="226"/>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row>
    <row r="60" spans="1:92" s="3" customFormat="1" ht="6" customHeight="1">
      <c r="A60" s="17"/>
      <c r="B60" s="17"/>
      <c r="C60" s="17"/>
      <c r="D60" s="17"/>
      <c r="E60" s="17"/>
      <c r="F60" s="17"/>
      <c r="O60" s="2"/>
      <c r="P60" s="17"/>
      <c r="Q60" s="17"/>
      <c r="R60" s="17"/>
      <c r="S60" s="182"/>
      <c r="T60" s="17"/>
      <c r="U60" s="224"/>
      <c r="V60" s="209"/>
      <c r="W60" s="209"/>
      <c r="X60" s="209"/>
      <c r="Y60" s="209"/>
      <c r="Z60" s="209"/>
      <c r="AA60" s="209"/>
      <c r="AB60" s="209"/>
      <c r="AC60" s="209"/>
      <c r="AD60" s="209"/>
      <c r="AE60" s="209"/>
      <c r="AF60" s="209"/>
      <c r="AG60" s="209"/>
      <c r="AH60" s="209"/>
      <c r="AI60" s="209"/>
      <c r="AJ60" s="209"/>
      <c r="AK60" s="209"/>
      <c r="AL60" s="209"/>
      <c r="AM60" s="209"/>
      <c r="AN60" s="209"/>
      <c r="AO60" s="209"/>
      <c r="AP60" s="209"/>
      <c r="AQ60" s="209"/>
      <c r="AR60" s="209"/>
      <c r="AS60" s="209"/>
      <c r="AT60" s="209"/>
      <c r="AU60" s="209"/>
      <c r="AV60" s="209"/>
      <c r="AW60" s="266"/>
      <c r="AX60" s="228"/>
      <c r="AY60" s="19"/>
      <c r="AZ60" s="19"/>
      <c r="BA60" s="19"/>
      <c r="BB60" s="19"/>
      <c r="BC60" s="19"/>
      <c r="BD60" s="19"/>
      <c r="BE60" s="19"/>
      <c r="BF60" s="19"/>
      <c r="BG60" s="19"/>
    </row>
    <row r="61" spans="1:92" ht="13.5" customHeight="1">
      <c r="S61" s="28"/>
      <c r="U61" s="554" t="s">
        <v>242</v>
      </c>
      <c r="V61" s="552"/>
      <c r="W61" s="552"/>
      <c r="X61" s="552"/>
      <c r="Y61" s="552"/>
      <c r="Z61" s="552"/>
      <c r="AA61" s="552"/>
      <c r="AB61" s="552"/>
      <c r="AC61" s="552"/>
      <c r="AD61" s="552"/>
      <c r="AE61" s="552"/>
      <c r="AF61" s="552"/>
      <c r="AG61" s="552"/>
      <c r="AH61" s="552"/>
      <c r="AI61" s="552"/>
      <c r="AJ61" s="552"/>
      <c r="AK61" s="552"/>
      <c r="AL61" s="552"/>
      <c r="AM61" s="552"/>
      <c r="AN61" s="552"/>
      <c r="AO61" s="552"/>
      <c r="AP61" s="552"/>
      <c r="AQ61" s="552"/>
      <c r="AR61" s="552"/>
      <c r="AS61" s="552"/>
      <c r="AT61" s="552"/>
      <c r="AU61" s="552"/>
      <c r="AV61" s="552"/>
      <c r="AW61" s="552"/>
      <c r="AX61" s="555"/>
    </row>
    <row r="62" spans="1:92" ht="13.5" customHeight="1">
      <c r="S62" s="28"/>
      <c r="U62" s="554"/>
      <c r="V62" s="552"/>
      <c r="W62" s="552"/>
      <c r="X62" s="552"/>
      <c r="Y62" s="552"/>
      <c r="Z62" s="552"/>
      <c r="AA62" s="552"/>
      <c r="AB62" s="552"/>
      <c r="AC62" s="552"/>
      <c r="AD62" s="552"/>
      <c r="AE62" s="552"/>
      <c r="AF62" s="552"/>
      <c r="AG62" s="552"/>
      <c r="AH62" s="552"/>
      <c r="AI62" s="552"/>
      <c r="AJ62" s="552"/>
      <c r="AK62" s="552"/>
      <c r="AL62" s="552"/>
      <c r="AM62" s="552"/>
      <c r="AN62" s="552"/>
      <c r="AO62" s="552"/>
      <c r="AP62" s="552"/>
      <c r="AQ62" s="552"/>
      <c r="AR62" s="552"/>
      <c r="AS62" s="552"/>
      <c r="AT62" s="552"/>
      <c r="AU62" s="552"/>
      <c r="AV62" s="552"/>
      <c r="AW62" s="552"/>
      <c r="AX62" s="555"/>
    </row>
    <row r="63" spans="1:92" ht="13.5" customHeight="1">
      <c r="S63" s="28"/>
      <c r="U63" s="554"/>
      <c r="V63" s="552"/>
      <c r="W63" s="552"/>
      <c r="X63" s="552"/>
      <c r="Y63" s="552"/>
      <c r="Z63" s="552"/>
      <c r="AA63" s="552"/>
      <c r="AB63" s="552"/>
      <c r="AC63" s="552"/>
      <c r="AD63" s="552"/>
      <c r="AE63" s="552"/>
      <c r="AF63" s="552"/>
      <c r="AG63" s="552"/>
      <c r="AH63" s="552"/>
      <c r="AI63" s="552"/>
      <c r="AJ63" s="552"/>
      <c r="AK63" s="552"/>
      <c r="AL63" s="552"/>
      <c r="AM63" s="552"/>
      <c r="AN63" s="552"/>
      <c r="AO63" s="552"/>
      <c r="AP63" s="552"/>
      <c r="AQ63" s="552"/>
      <c r="AR63" s="552"/>
      <c r="AS63" s="552"/>
      <c r="AT63" s="552"/>
      <c r="AU63" s="552"/>
      <c r="AV63" s="552"/>
      <c r="AW63" s="552"/>
      <c r="AX63" s="555"/>
    </row>
    <row r="64" spans="1:92" ht="13.5" customHeight="1">
      <c r="S64" s="28"/>
      <c r="U64" s="554"/>
      <c r="V64" s="552"/>
      <c r="W64" s="552"/>
      <c r="X64" s="552"/>
      <c r="Y64" s="552"/>
      <c r="Z64" s="552"/>
      <c r="AA64" s="552"/>
      <c r="AB64" s="552"/>
      <c r="AC64" s="552"/>
      <c r="AD64" s="552"/>
      <c r="AE64" s="552"/>
      <c r="AF64" s="552"/>
      <c r="AG64" s="552"/>
      <c r="AH64" s="552"/>
      <c r="AI64" s="552"/>
      <c r="AJ64" s="552"/>
      <c r="AK64" s="552"/>
      <c r="AL64" s="552"/>
      <c r="AM64" s="552"/>
      <c r="AN64" s="552"/>
      <c r="AO64" s="552"/>
      <c r="AP64" s="552"/>
      <c r="AQ64" s="552"/>
      <c r="AR64" s="552"/>
      <c r="AS64" s="552"/>
      <c r="AT64" s="552"/>
      <c r="AU64" s="552"/>
      <c r="AV64" s="552"/>
      <c r="AW64" s="552"/>
      <c r="AX64" s="555"/>
    </row>
    <row r="65" spans="3:57" ht="13.5" customHeight="1">
      <c r="S65" s="28"/>
      <c r="U65" s="556"/>
      <c r="V65" s="552"/>
      <c r="W65" s="552"/>
      <c r="X65" s="552"/>
      <c r="Y65" s="552"/>
      <c r="Z65" s="552"/>
      <c r="AA65" s="552"/>
      <c r="AB65" s="552"/>
      <c r="AC65" s="552"/>
      <c r="AD65" s="552"/>
      <c r="AE65" s="552"/>
      <c r="AF65" s="552"/>
      <c r="AG65" s="552"/>
      <c r="AH65" s="552"/>
      <c r="AI65" s="552"/>
      <c r="AJ65" s="552"/>
      <c r="AK65" s="552"/>
      <c r="AL65" s="552"/>
      <c r="AM65" s="552"/>
      <c r="AN65" s="552"/>
      <c r="AO65" s="552"/>
      <c r="AP65" s="552"/>
      <c r="AQ65" s="552"/>
      <c r="AR65" s="552"/>
      <c r="AS65" s="552"/>
      <c r="AT65" s="552"/>
      <c r="AU65" s="552"/>
      <c r="AV65" s="552"/>
      <c r="AW65" s="552"/>
      <c r="AX65" s="555"/>
    </row>
    <row r="66" spans="3:57" ht="13.5" customHeight="1">
      <c r="S66" s="28"/>
      <c r="U66" s="556"/>
      <c r="V66" s="552"/>
      <c r="W66" s="552"/>
      <c r="X66" s="552"/>
      <c r="Y66" s="552"/>
      <c r="Z66" s="552"/>
      <c r="AA66" s="552"/>
      <c r="AB66" s="552"/>
      <c r="AC66" s="552"/>
      <c r="AD66" s="552"/>
      <c r="AE66" s="552"/>
      <c r="AF66" s="552"/>
      <c r="AG66" s="552"/>
      <c r="AH66" s="552"/>
      <c r="AI66" s="552"/>
      <c r="AJ66" s="552"/>
      <c r="AK66" s="552"/>
      <c r="AL66" s="552"/>
      <c r="AM66" s="552"/>
      <c r="AN66" s="552"/>
      <c r="AO66" s="552"/>
      <c r="AP66" s="552"/>
      <c r="AQ66" s="552"/>
      <c r="AR66" s="552"/>
      <c r="AS66" s="552"/>
      <c r="AT66" s="552"/>
      <c r="AU66" s="552"/>
      <c r="AV66" s="552"/>
      <c r="AW66" s="552"/>
      <c r="AX66" s="555"/>
    </row>
    <row r="67" spans="3:57" ht="13.5" customHeight="1" thickBot="1">
      <c r="S67" s="28"/>
      <c r="U67" s="183"/>
      <c r="V67" s="184"/>
      <c r="W67" s="185"/>
      <c r="X67" s="185"/>
      <c r="Y67" s="185"/>
      <c r="Z67" s="185"/>
      <c r="AA67" s="185"/>
      <c r="AB67" s="185"/>
      <c r="AC67" s="185"/>
      <c r="AD67" s="186"/>
      <c r="AE67" s="186"/>
      <c r="AF67" s="186"/>
      <c r="AG67" s="186"/>
      <c r="AH67" s="186"/>
      <c r="AI67" s="186"/>
      <c r="AJ67" s="186"/>
      <c r="AK67" s="186"/>
      <c r="AL67" s="186"/>
      <c r="AM67" s="186"/>
      <c r="AN67" s="186"/>
      <c r="AO67" s="186"/>
      <c r="AP67" s="186"/>
      <c r="AQ67" s="186"/>
      <c r="AR67" s="186"/>
      <c r="AS67" s="186"/>
      <c r="AT67" s="186"/>
      <c r="AU67" s="186"/>
      <c r="AV67" s="186"/>
      <c r="AW67" s="186"/>
      <c r="AX67" s="187"/>
    </row>
    <row r="68" spans="3:57" ht="13.5" customHeight="1">
      <c r="S68" s="28"/>
      <c r="U68" s="183"/>
      <c r="V68" s="557"/>
      <c r="W68" s="558"/>
      <c r="X68" s="561" t="s">
        <v>236</v>
      </c>
      <c r="Y68" s="562"/>
      <c r="Z68" s="562"/>
      <c r="AA68" s="562"/>
      <c r="AB68" s="562"/>
      <c r="AC68" s="562"/>
      <c r="AD68" s="562"/>
      <c r="AE68" s="562"/>
      <c r="AF68" s="562"/>
      <c r="AG68" s="562"/>
      <c r="AH68" s="562"/>
      <c r="AI68" s="562"/>
      <c r="AJ68" s="562"/>
      <c r="AK68" s="562"/>
      <c r="AL68" s="562"/>
      <c r="AM68" s="562"/>
      <c r="AN68" s="562"/>
      <c r="AO68" s="562"/>
      <c r="AP68" s="562"/>
      <c r="AQ68" s="562"/>
      <c r="AR68" s="562"/>
      <c r="AS68" s="562"/>
      <c r="AT68" s="562"/>
      <c r="AU68" s="562"/>
      <c r="AV68" s="186"/>
      <c r="AW68" s="186"/>
      <c r="AX68" s="187"/>
      <c r="BC68" s="15" t="s">
        <v>168</v>
      </c>
      <c r="BD68" s="15" t="str">
        <f>IF(V53="✔","","✔")</f>
        <v>✔</v>
      </c>
      <c r="BE68" s="15" t="str">
        <f>IF(V57="✔","","✔")</f>
        <v>✔</v>
      </c>
    </row>
    <row r="69" spans="3:57" ht="13.5" customHeight="1" thickBot="1">
      <c r="S69" s="28"/>
      <c r="U69" s="183"/>
      <c r="V69" s="559"/>
      <c r="W69" s="560"/>
      <c r="X69" s="563"/>
      <c r="Y69" s="562"/>
      <c r="Z69" s="562"/>
      <c r="AA69" s="562"/>
      <c r="AB69" s="562"/>
      <c r="AC69" s="562"/>
      <c r="AD69" s="562"/>
      <c r="AE69" s="562"/>
      <c r="AF69" s="562"/>
      <c r="AG69" s="562"/>
      <c r="AH69" s="562"/>
      <c r="AI69" s="562"/>
      <c r="AJ69" s="562"/>
      <c r="AK69" s="562"/>
      <c r="AL69" s="562"/>
      <c r="AM69" s="562"/>
      <c r="AN69" s="562"/>
      <c r="AO69" s="562"/>
      <c r="AP69" s="562"/>
      <c r="AQ69" s="562"/>
      <c r="AR69" s="562"/>
      <c r="AS69" s="562"/>
      <c r="AT69" s="562"/>
      <c r="AU69" s="562"/>
      <c r="AV69" s="186"/>
      <c r="AW69" s="186"/>
      <c r="AX69" s="187"/>
    </row>
    <row r="70" spans="3:57" ht="13.5" customHeight="1">
      <c r="S70" s="28"/>
      <c r="U70" s="188"/>
      <c r="V70" s="189"/>
      <c r="W70" s="190"/>
      <c r="X70" s="190"/>
      <c r="Y70" s="190"/>
      <c r="Z70" s="190"/>
      <c r="AA70" s="190"/>
      <c r="AB70" s="190"/>
      <c r="AC70" s="190"/>
      <c r="AD70" s="191"/>
      <c r="AE70" s="191"/>
      <c r="AF70" s="191"/>
      <c r="AG70" s="191"/>
      <c r="AH70" s="191"/>
      <c r="AI70" s="191"/>
      <c r="AJ70" s="191"/>
      <c r="AK70" s="191"/>
      <c r="AL70" s="191"/>
      <c r="AM70" s="191"/>
      <c r="AN70" s="191"/>
      <c r="AO70" s="191"/>
      <c r="AP70" s="191"/>
      <c r="AQ70" s="191"/>
      <c r="AR70" s="191"/>
      <c r="AS70" s="191"/>
      <c r="AT70" s="191"/>
      <c r="AU70" s="191"/>
      <c r="AV70" s="191"/>
      <c r="AW70" s="191"/>
      <c r="AX70" s="192"/>
    </row>
    <row r="75" spans="3:57" ht="13.5" customHeight="1">
      <c r="C75" s="1"/>
      <c r="D75" s="1"/>
      <c r="E75" s="1"/>
      <c r="F75" s="1"/>
      <c r="O75" s="1"/>
      <c r="P75" s="1"/>
      <c r="Q75" s="1"/>
    </row>
    <row r="76" spans="3:57" ht="13.5" customHeight="1">
      <c r="C76" s="1"/>
      <c r="D76" s="1"/>
      <c r="E76" s="1"/>
      <c r="F76" s="1"/>
      <c r="O76" s="1"/>
      <c r="P76" s="1"/>
      <c r="Q76" s="1"/>
    </row>
    <row r="77" spans="3:57" ht="13.5" customHeight="1">
      <c r="C77" s="1"/>
      <c r="D77" s="1"/>
      <c r="E77" s="1"/>
      <c r="F77" s="1"/>
      <c r="O77" s="1"/>
      <c r="P77" s="1"/>
      <c r="Q77" s="1"/>
    </row>
    <row r="78" spans="3:57" ht="13.5" customHeight="1">
      <c r="C78" s="1"/>
      <c r="D78" s="1"/>
      <c r="E78" s="1"/>
      <c r="F78" s="1"/>
      <c r="O78" s="1"/>
      <c r="P78" s="1"/>
      <c r="Q78" s="1"/>
    </row>
    <row r="79" spans="3:57" ht="13.5" customHeight="1">
      <c r="C79" s="1"/>
      <c r="D79" s="1"/>
      <c r="E79" s="1"/>
      <c r="F79" s="1"/>
      <c r="O79" s="1"/>
      <c r="P79" s="1"/>
      <c r="Q79" s="1"/>
    </row>
    <row r="80" spans="3:57" ht="13.5" customHeight="1">
      <c r="C80" s="1"/>
      <c r="D80" s="1"/>
      <c r="E80" s="1"/>
      <c r="F80" s="1"/>
      <c r="O80" s="1"/>
      <c r="P80" s="1"/>
      <c r="Q80" s="1"/>
    </row>
  </sheetData>
  <sheetProtection password="F983" sheet="1" objects="1" scenarios="1"/>
  <protectedRanges>
    <protectedRange sqref="V53:W54 AE53:AF54 AL53:AM54 V57:W58 AE57:AF58 AI57:AX58 V68:W69" name="範囲8"/>
    <protectedRange sqref="U27:AX29" name="範囲4"/>
    <protectedRange sqref="AP5:AU6" name="範囲2"/>
    <protectedRange sqref="AA10:AI15 U27 AA34:AI47 V68" name="範囲1"/>
    <protectedRange sqref="AI57 AE53:AE54 AL53:AL54 AE57:AE58 AK57:AW58 AJ58" name="範囲3"/>
    <protectedRange sqref="V53:V54" name="範囲3_1"/>
    <protectedRange sqref="V57:V58" name="範囲3_2"/>
    <protectedRange sqref="V53:W54 AE53:AF54 AL53:AM54 V57:W58 AE57:AF58 AI57:AX58 V68:W69" name="範囲7"/>
  </protectedRanges>
  <mergeCells count="154">
    <mergeCell ref="AG53:AK54"/>
    <mergeCell ref="X57:AB58"/>
    <mergeCell ref="V57:W58"/>
    <mergeCell ref="V53:W54"/>
    <mergeCell ref="X53:AB54"/>
    <mergeCell ref="AE53:AF54"/>
    <mergeCell ref="AE57:AF58"/>
    <mergeCell ref="AL53:AM54"/>
    <mergeCell ref="AN52:AX54"/>
    <mergeCell ref="AG57:AH58"/>
    <mergeCell ref="AI57:AX58"/>
    <mergeCell ref="AI55:AT56"/>
    <mergeCell ref="AJ46:AJ47"/>
    <mergeCell ref="AK40:AN47"/>
    <mergeCell ref="AO40:AX47"/>
    <mergeCell ref="U49:AX51"/>
    <mergeCell ref="U44:Y45"/>
    <mergeCell ref="S13:S14"/>
    <mergeCell ref="G9:P10"/>
    <mergeCell ref="S9:S10"/>
    <mergeCell ref="Q5:Q22"/>
    <mergeCell ref="G7:P8"/>
    <mergeCell ref="S7:S8"/>
    <mergeCell ref="AA7:AH8"/>
    <mergeCell ref="AL14:AO15"/>
    <mergeCell ref="G17:P18"/>
    <mergeCell ref="S18:S19"/>
    <mergeCell ref="G13:P14"/>
    <mergeCell ref="U61:AX66"/>
    <mergeCell ref="V68:W69"/>
    <mergeCell ref="X68:AU69"/>
    <mergeCell ref="AA42:AI43"/>
    <mergeCell ref="AA44:AI45"/>
    <mergeCell ref="AJ40:AJ41"/>
    <mergeCell ref="CF15:CR17"/>
    <mergeCell ref="U18:X22"/>
    <mergeCell ref="Y18:AH22"/>
    <mergeCell ref="AJ18:AM22"/>
    <mergeCell ref="AN18:AX22"/>
    <mergeCell ref="AY34:AZ35"/>
    <mergeCell ref="U34:Y35"/>
    <mergeCell ref="AJ42:AJ43"/>
    <mergeCell ref="AJ44:AJ45"/>
    <mergeCell ref="AA14:AI15"/>
    <mergeCell ref="AA34:AI35"/>
    <mergeCell ref="AA38:AI39"/>
    <mergeCell ref="AJ34:AJ35"/>
    <mergeCell ref="AJ38:AJ39"/>
    <mergeCell ref="CB34:CF36"/>
    <mergeCell ref="CG34:CS36"/>
    <mergeCell ref="CB37:CF39"/>
    <mergeCell ref="CG37:CS39"/>
    <mergeCell ref="AY40:AZ41"/>
    <mergeCell ref="B2:R3"/>
    <mergeCell ref="G5:P6"/>
    <mergeCell ref="S5:S6"/>
    <mergeCell ref="B13:F14"/>
    <mergeCell ref="U10:Z11"/>
    <mergeCell ref="G11:P12"/>
    <mergeCell ref="S11:S12"/>
    <mergeCell ref="AA10:AI11"/>
    <mergeCell ref="U7:Y8"/>
    <mergeCell ref="CY12:CZ13"/>
    <mergeCell ref="DE14:DE15"/>
    <mergeCell ref="AL12:AO13"/>
    <mergeCell ref="AJ12:AK13"/>
    <mergeCell ref="AJ14:AK15"/>
    <mergeCell ref="U46:Y47"/>
    <mergeCell ref="AA46:AI47"/>
    <mergeCell ref="U31:AX32"/>
    <mergeCell ref="U24:AX25"/>
    <mergeCell ref="AA12:AI13"/>
    <mergeCell ref="BF24:BJ27"/>
    <mergeCell ref="BK24:BW27"/>
    <mergeCell ref="BF28:BJ29"/>
    <mergeCell ref="BK28:BW29"/>
    <mergeCell ref="BF21:BJ23"/>
    <mergeCell ref="BK21:BW23"/>
    <mergeCell ref="AA36:AI37"/>
    <mergeCell ref="U27:AX29"/>
    <mergeCell ref="U40:Y41"/>
    <mergeCell ref="AA40:AI41"/>
    <mergeCell ref="AJ36:AJ37"/>
    <mergeCell ref="U42:Y43"/>
    <mergeCell ref="AY36:AZ37"/>
    <mergeCell ref="AY38:AZ39"/>
    <mergeCell ref="CA12:CE14"/>
    <mergeCell ref="CF12:CR14"/>
    <mergeCell ref="CA15:CE17"/>
    <mergeCell ref="AV5:AX6"/>
    <mergeCell ref="AY5:AY6"/>
    <mergeCell ref="BA5:BC6"/>
    <mergeCell ref="AJ7:AK8"/>
    <mergeCell ref="AL7:AO8"/>
    <mergeCell ref="AP7:AU8"/>
    <mergeCell ref="BL7:BL8"/>
    <mergeCell ref="CY5:CZ6"/>
    <mergeCell ref="AA5:AH6"/>
    <mergeCell ref="BL5:BL6"/>
    <mergeCell ref="AJ5:AN6"/>
    <mergeCell ref="CU5:CV6"/>
    <mergeCell ref="CW5:CX6"/>
    <mergeCell ref="U2:AX3"/>
    <mergeCell ref="U5:Y6"/>
    <mergeCell ref="AP5:AU6"/>
    <mergeCell ref="AI5:AI8"/>
    <mergeCell ref="DC10:DD11"/>
    <mergeCell ref="DE10:DE11"/>
    <mergeCell ref="S20:S21"/>
    <mergeCell ref="CU14:CV15"/>
    <mergeCell ref="BF12:BJ14"/>
    <mergeCell ref="BK12:BW14"/>
    <mergeCell ref="BF15:BJ17"/>
    <mergeCell ref="BK15:BW17"/>
    <mergeCell ref="BF18:BJ20"/>
    <mergeCell ref="BK18:BW20"/>
    <mergeCell ref="U12:Y13"/>
    <mergeCell ref="AP12:AU13"/>
    <mergeCell ref="DC12:DD13"/>
    <mergeCell ref="DE12:DE13"/>
    <mergeCell ref="U14:Y15"/>
    <mergeCell ref="DC14:DD15"/>
    <mergeCell ref="AP14:AU15"/>
    <mergeCell ref="BA18:BB19"/>
    <mergeCell ref="BD12:BE15"/>
    <mergeCell ref="BA12:BC13"/>
    <mergeCell ref="BA14:BC15"/>
    <mergeCell ref="DE16:DE17"/>
    <mergeCell ref="CW14:CX15"/>
    <mergeCell ref="CY14:CZ15"/>
    <mergeCell ref="AJ1:AX1"/>
    <mergeCell ref="CU34:CV35"/>
    <mergeCell ref="CW34:CX35"/>
    <mergeCell ref="CY34:CZ35"/>
    <mergeCell ref="U36:Y37"/>
    <mergeCell ref="U38:Y39"/>
    <mergeCell ref="B5:E6"/>
    <mergeCell ref="B7:E8"/>
    <mergeCell ref="B9:E10"/>
    <mergeCell ref="B11:E12"/>
    <mergeCell ref="B15:E16"/>
    <mergeCell ref="B17:E18"/>
    <mergeCell ref="B19:E20"/>
    <mergeCell ref="B21:E22"/>
    <mergeCell ref="G21:P22"/>
    <mergeCell ref="S22:S23"/>
    <mergeCell ref="C25:F28"/>
    <mergeCell ref="G25:P28"/>
    <mergeCell ref="S25:S28"/>
    <mergeCell ref="G15:P16"/>
    <mergeCell ref="S15:S17"/>
    <mergeCell ref="G19:P20"/>
    <mergeCell ref="CU12:CV13"/>
    <mergeCell ref="CW12:CX13"/>
  </mergeCells>
  <phoneticPr fontId="9"/>
  <conditionalFormatting sqref="Y18">
    <cfRule type="expression" dxfId="109" priority="20">
      <formula>$Y$18=$CF$15</formula>
    </cfRule>
    <cfRule type="expression" dxfId="108" priority="21">
      <formula>$Y$18=$CF$12</formula>
    </cfRule>
  </conditionalFormatting>
  <conditionalFormatting sqref="AN18">
    <cfRule type="expression" dxfId="107" priority="17">
      <formula>$AN$18=$BK$18</formula>
    </cfRule>
    <cfRule type="expression" dxfId="106" priority="18">
      <formula>$AN$18=$BK$15</formula>
    </cfRule>
    <cfRule type="expression" dxfId="105" priority="19">
      <formula>$AN$18=$BK$12</formula>
    </cfRule>
  </conditionalFormatting>
  <conditionalFormatting sqref="AA14:AI15">
    <cfRule type="expression" dxfId="104" priority="11">
      <formula>$AA$10="いいえ"</formula>
    </cfRule>
  </conditionalFormatting>
  <conditionalFormatting sqref="AO40:AX47">
    <cfRule type="expression" dxfId="103" priority="6">
      <formula>$AO$40=$CG$37</formula>
    </cfRule>
    <cfRule type="expression" dxfId="102" priority="7">
      <formula>$AO$40=$CG$34</formula>
    </cfRule>
  </conditionalFormatting>
  <conditionalFormatting sqref="U14 AJ14:AX16 AA16:AF16">
    <cfRule type="expression" dxfId="101" priority="897">
      <formula>$AA$10="いいえ"</formula>
    </cfRule>
  </conditionalFormatting>
  <conditionalFormatting sqref="AL12:AX13">
    <cfRule type="expression" dxfId="100" priority="901">
      <formula>$AA$10="はい"</formula>
    </cfRule>
  </conditionalFormatting>
  <conditionalFormatting sqref="AA16:AF16 AP16:AU16">
    <cfRule type="expression" dxfId="99" priority="902">
      <formula>$AA$10="いいえ"</formula>
    </cfRule>
  </conditionalFormatting>
  <conditionalFormatting sqref="AJ12:AK13">
    <cfRule type="expression" dxfId="98" priority="5">
      <formula>$AA$10="はい"</formula>
    </cfRule>
  </conditionalFormatting>
  <conditionalFormatting sqref="U7:AH8">
    <cfRule type="expression" dxfId="97" priority="923">
      <formula>$AA$5="辞退（短縮卒業・修了）"</formula>
    </cfRule>
  </conditionalFormatting>
  <conditionalFormatting sqref="T24:T26 T12:T17 T8:T9 U10">
    <cfRule type="expression" dxfId="96" priority="930">
      <formula>$AA$5="辞退（短縮卒業・修了）"</formula>
    </cfRule>
  </conditionalFormatting>
  <conditionalFormatting sqref="T11 T12:Z15 U10 AA10:AX11 AJ14:AX15 AL12:AX13">
    <cfRule type="expression" dxfId="95" priority="934">
      <formula>$AA$5="辞退（短縮卒業・修了）"</formula>
    </cfRule>
  </conditionalFormatting>
  <conditionalFormatting sqref="AA10:AU11 AJ14:AU15 AL12:AU13 AJ18 AN18 AA12:AI15">
    <cfRule type="expression" dxfId="94" priority="940">
      <formula>$AA$5="辞退（短縮卒業・修了）"</formula>
    </cfRule>
  </conditionalFormatting>
  <conditionalFormatting sqref="AJ5:AU8">
    <cfRule type="expression" dxfId="93" priority="946">
      <formula>$AA$5="退学"</formula>
    </cfRule>
  </conditionalFormatting>
  <conditionalFormatting sqref="AJ18:AX22">
    <cfRule type="expression" dxfId="92" priority="948">
      <formula>$AA$10="いいえ"</formula>
    </cfRule>
    <cfRule type="expression" dxfId="91" priority="949">
      <formula>$AA$5="辞退（短縮卒業・修了）"</formula>
    </cfRule>
  </conditionalFormatting>
  <conditionalFormatting sqref="AG16:AJ16 AJ18:AX22">
    <cfRule type="expression" dxfId="90" priority="950">
      <formula>OR($AA$5="辞退（短縮卒業・修了）",$AA$10="いいえ")</formula>
    </cfRule>
  </conditionalFormatting>
  <conditionalFormatting sqref="AN18:AX22">
    <cfRule type="expression" dxfId="89" priority="1">
      <formula>$AA$5="辞退（短縮卒業・修了）"</formula>
    </cfRule>
    <cfRule type="expression" dxfId="88" priority="3">
      <formula>$AA$10="いいえ"</formula>
    </cfRule>
  </conditionalFormatting>
  <dataValidations count="12">
    <dataValidation allowBlank="1" showInputMessage="1" showErrorMessage="1" error="西暦YYYY/MM/DDの形式で入力してください。" sqref="AP12:AZ16 AP7:AU8 CU12:CZ15 CU34:CZ35 CU5:CZ6" xr:uid="{00000000-0002-0000-0100-000000000000}"/>
    <dataValidation type="list" allowBlank="1" showInputMessage="1" showErrorMessage="1" sqref="AA10:AI11" xr:uid="{00000000-0002-0000-0100-000001000000}">
      <formula1>$BF$5:$BF$7</formula1>
    </dataValidation>
    <dataValidation type="list" allowBlank="1" showInputMessage="1" showErrorMessage="1" sqref="V68:W69 AE53 AL53 AE57" xr:uid="{00000000-0002-0000-0100-000002000000}">
      <formula1>$BC$68:$BC$69</formula1>
    </dataValidation>
    <dataValidation type="date" allowBlank="1" showInputMessage="1" showErrorMessage="1" error="西暦YYYY/MM/DDの形式で入力してください。" sqref="AP5:AU6" xr:uid="{00000000-0002-0000-0100-000003000000}">
      <formula1>367</formula1>
      <formula2>110305</formula2>
    </dataValidation>
    <dataValidation type="whole" allowBlank="1" showInputMessage="1" showErrorMessage="1" errorTitle="学校番号エラー" error="6桁の学校番号を入力してください。" sqref="AA44:AI45" xr:uid="{00000000-0002-0000-0100-000004000000}">
      <formula1>100000</formula1>
      <formula2>999999</formula2>
    </dataValidation>
    <dataValidation type="list" allowBlank="1" showInputMessage="1" showErrorMessage="1" sqref="V53:W54" xr:uid="{00000000-0002-0000-0100-000005000000}">
      <formula1>$BE$68:$BE$69</formula1>
    </dataValidation>
    <dataValidation type="list" allowBlank="1" showInputMessage="1" showErrorMessage="1" sqref="V57:W58" xr:uid="{00000000-0002-0000-0100-000006000000}">
      <formula1>$BD$68:$BD$69</formula1>
    </dataValidation>
    <dataValidation type="textLength" allowBlank="1" showInputMessage="1" showErrorMessage="1" error="50文字以上の入力はできません。簡潔にご記入ください（入らない場合４．学連絡事項記入欄も併せてご活用ください）。" sqref="AI57:AX58" xr:uid="{00000000-0002-0000-0100-000007000000}">
      <formula1>0</formula1>
      <formula2>50</formula2>
    </dataValidation>
    <dataValidation type="date" allowBlank="1" showInputMessage="1" showErrorMessage="1" errorTitle="学校証明日エラー" error="西暦YYYY/MM/DDの形式で入力してください。" sqref="AA34:AI35" xr:uid="{00000000-0002-0000-0100-000008000000}">
      <formula1>1</formula1>
      <formula2>219148</formula2>
    </dataValidation>
    <dataValidation type="date" allowBlank="1" showInputMessage="1" showErrorMessage="1" errorTitle="退学日エラー" error="西暦YYYY/MM/DDの形式で入力してください。" sqref="AA12:AI13" xr:uid="{00000000-0002-0000-0100-000009000000}">
      <formula1>367</formula1>
      <formula2>110305</formula2>
    </dataValidation>
    <dataValidation type="date" allowBlank="1" showInputMessage="1" showErrorMessage="1" errorTitle="退学決定日エラー" error="西暦YYYY/MM/DDの形式で入力してください。" sqref="AA14:AI15" xr:uid="{00000000-0002-0000-0100-00000A000000}">
      <formula1>367</formula1>
      <formula2>110305</formula2>
    </dataValidation>
    <dataValidation type="textLength" allowBlank="1" showInputMessage="1" showErrorMessage="1" error="全角８０文字以内で入力してください。" sqref="U27:AX29" xr:uid="{00000000-0002-0000-0100-00000B000000}">
      <formula1>0</formula1>
      <formula2>80</formula2>
    </dataValidation>
  </dataValidations>
  <printOptions horizontalCentered="1" verticalCentered="1"/>
  <pageMargins left="0.39370078740157483" right="0" top="0" bottom="0" header="0.51181102362204722" footer="0.51181102362204722"/>
  <pageSetup paperSize="9" scale="5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CC"/>
    <pageSetUpPr fitToPage="1"/>
  </sheetPr>
  <dimension ref="A1:FD90"/>
  <sheetViews>
    <sheetView showGridLines="0" view="pageBreakPreview" topLeftCell="A22" zoomScale="70" zoomScaleNormal="160" zoomScaleSheetLayoutView="70" workbookViewId="0">
      <selection activeCell="W12" sqref="W12"/>
    </sheetView>
  </sheetViews>
  <sheetFormatPr defaultColWidth="2.25" defaultRowHeight="13.5" customHeight="1"/>
  <cols>
    <col min="1" max="1" width="3.125" style="346" customWidth="1"/>
    <col min="2" max="2" width="5.625" style="346" customWidth="1"/>
    <col min="3" max="5" width="3.125" style="346" customWidth="1"/>
    <col min="6" max="13" width="3.125" style="1" customWidth="1"/>
    <col min="14" max="14" width="3.125" style="12" customWidth="1"/>
    <col min="15" max="17" width="3.125" style="346" customWidth="1"/>
    <col min="18" max="18" width="5.625" style="346" customWidth="1"/>
    <col min="19" max="20" width="3.125" style="346" customWidth="1"/>
    <col min="21" max="27" width="3.125" style="1" customWidth="1"/>
    <col min="28" max="50" width="3.125" style="16" customWidth="1"/>
    <col min="51" max="52" width="2.25" style="1"/>
    <col min="53" max="83" width="2.25" style="1" hidden="1" customWidth="1"/>
    <col min="84" max="84" width="3" style="1" hidden="1" customWidth="1"/>
    <col min="85" max="85" width="2.25" style="1" hidden="1" customWidth="1"/>
    <col min="86" max="90" width="8.375" style="1" hidden="1" customWidth="1"/>
    <col min="91" max="127" width="2.25" style="1" customWidth="1"/>
    <col min="128" max="16384" width="2.25" style="1"/>
  </cols>
  <sheetData>
    <row r="1" spans="1:90" ht="14.25" customHeight="1">
      <c r="A1" s="17"/>
      <c r="B1" s="774"/>
      <c r="R1" s="774"/>
      <c r="S1" s="20"/>
      <c r="T1" s="666" t="s">
        <v>266</v>
      </c>
      <c r="U1" s="666"/>
      <c r="V1" s="666"/>
      <c r="W1" s="666"/>
      <c r="X1" s="666"/>
      <c r="Y1" s="666"/>
      <c r="Z1" s="666"/>
      <c r="AA1" s="666"/>
      <c r="AB1" s="666"/>
      <c r="AC1" s="666"/>
      <c r="AD1" s="666"/>
      <c r="AE1" s="666"/>
      <c r="AF1" s="666"/>
      <c r="AG1" s="666"/>
      <c r="AH1" s="666"/>
      <c r="AI1" s="667"/>
      <c r="AJ1" s="660" t="s">
        <v>204</v>
      </c>
      <c r="AK1" s="661"/>
      <c r="AL1" s="661"/>
      <c r="AM1" s="661"/>
      <c r="AN1" s="661"/>
      <c r="AO1" s="661"/>
      <c r="AP1" s="661"/>
      <c r="AQ1" s="661"/>
      <c r="AR1" s="661"/>
      <c r="AS1" s="661"/>
      <c r="AT1" s="661"/>
      <c r="AU1" s="661"/>
      <c r="AV1" s="661"/>
      <c r="AW1" s="661"/>
      <c r="AX1" s="661"/>
      <c r="AY1" s="662"/>
    </row>
    <row r="2" spans="1:90" ht="14.25" customHeight="1" thickBot="1">
      <c r="A2" s="17"/>
      <c r="B2" s="774"/>
      <c r="C2" s="647" t="s">
        <v>255</v>
      </c>
      <c r="D2" s="647"/>
      <c r="E2" s="647"/>
      <c r="F2" s="647"/>
      <c r="G2" s="647"/>
      <c r="H2" s="647"/>
      <c r="I2" s="647"/>
      <c r="J2" s="647"/>
      <c r="K2" s="647"/>
      <c r="L2" s="647"/>
      <c r="M2" s="647"/>
      <c r="N2" s="647"/>
      <c r="O2" s="647"/>
      <c r="P2" s="647"/>
      <c r="Q2" s="647"/>
      <c r="R2" s="774"/>
      <c r="S2" s="20"/>
      <c r="T2" s="666"/>
      <c r="U2" s="666"/>
      <c r="V2" s="666"/>
      <c r="W2" s="666"/>
      <c r="X2" s="666"/>
      <c r="Y2" s="666"/>
      <c r="Z2" s="666"/>
      <c r="AA2" s="666"/>
      <c r="AB2" s="666"/>
      <c r="AC2" s="666"/>
      <c r="AD2" s="666"/>
      <c r="AE2" s="666"/>
      <c r="AF2" s="666"/>
      <c r="AG2" s="666"/>
      <c r="AH2" s="666"/>
      <c r="AI2" s="667"/>
      <c r="AJ2" s="663"/>
      <c r="AK2" s="664"/>
      <c r="AL2" s="664"/>
      <c r="AM2" s="664"/>
      <c r="AN2" s="664"/>
      <c r="AO2" s="664"/>
      <c r="AP2" s="664"/>
      <c r="AQ2" s="664"/>
      <c r="AR2" s="664"/>
      <c r="AS2" s="664"/>
      <c r="AT2" s="664"/>
      <c r="AU2" s="664"/>
      <c r="AV2" s="664"/>
      <c r="AW2" s="664"/>
      <c r="AX2" s="664"/>
      <c r="AY2" s="665"/>
    </row>
    <row r="3" spans="1:90" ht="14.25" customHeight="1">
      <c r="A3" s="17"/>
      <c r="B3" s="774"/>
      <c r="C3" s="647"/>
      <c r="D3" s="647"/>
      <c r="E3" s="647"/>
      <c r="F3" s="647"/>
      <c r="G3" s="647"/>
      <c r="H3" s="647"/>
      <c r="I3" s="647"/>
      <c r="J3" s="647"/>
      <c r="K3" s="647"/>
      <c r="L3" s="647"/>
      <c r="M3" s="647"/>
      <c r="N3" s="647"/>
      <c r="O3" s="647"/>
      <c r="P3" s="647"/>
      <c r="Q3" s="647"/>
      <c r="R3" s="774"/>
      <c r="S3" s="20"/>
      <c r="T3" s="20"/>
      <c r="U3" s="2"/>
      <c r="V3" s="2"/>
      <c r="W3" s="2"/>
      <c r="X3" s="2"/>
      <c r="Y3" s="2"/>
      <c r="Z3" s="2"/>
      <c r="AA3" s="2"/>
      <c r="AB3" s="21"/>
      <c r="AC3" s="21"/>
      <c r="AD3" s="21"/>
      <c r="AE3" s="21"/>
      <c r="AF3" s="21"/>
      <c r="AG3" s="21"/>
      <c r="AH3" s="21"/>
      <c r="AI3" s="21"/>
      <c r="AJ3" s="21"/>
      <c r="AK3" s="21"/>
      <c r="AL3" s="21"/>
      <c r="AM3" s="21"/>
      <c r="AN3" s="21"/>
      <c r="AO3" s="21"/>
      <c r="AP3" s="21"/>
      <c r="AQ3" s="21"/>
      <c r="AR3" s="21"/>
      <c r="AS3" s="21"/>
      <c r="AT3" s="21"/>
      <c r="AU3" s="21"/>
      <c r="AV3" s="21"/>
      <c r="AW3" s="21"/>
      <c r="AX3" s="21"/>
    </row>
    <row r="4" spans="1:90" ht="14.25" customHeight="1">
      <c r="A4" s="17"/>
      <c r="B4" s="774"/>
      <c r="C4" s="647"/>
      <c r="D4" s="647"/>
      <c r="E4" s="647"/>
      <c r="F4" s="647"/>
      <c r="G4" s="647"/>
      <c r="H4" s="647"/>
      <c r="I4" s="647"/>
      <c r="J4" s="647"/>
      <c r="K4" s="647"/>
      <c r="L4" s="647"/>
      <c r="M4" s="647"/>
      <c r="N4" s="647"/>
      <c r="O4" s="647"/>
      <c r="P4" s="647"/>
      <c r="Q4" s="647"/>
      <c r="R4" s="774"/>
      <c r="S4" s="20"/>
      <c r="T4" s="20"/>
      <c r="U4" s="2"/>
      <c r="V4" s="2"/>
      <c r="W4" s="2"/>
      <c r="X4" s="2"/>
      <c r="Y4" s="2"/>
      <c r="Z4" s="2"/>
      <c r="AA4" s="2"/>
      <c r="AB4" s="21"/>
      <c r="AC4" s="21"/>
      <c r="AD4" s="21"/>
      <c r="AE4" s="21"/>
      <c r="AF4" s="21"/>
      <c r="AG4" s="21"/>
      <c r="AH4" s="21"/>
      <c r="AI4" s="21"/>
      <c r="AJ4" s="21"/>
      <c r="AK4" s="21"/>
      <c r="AL4" s="21"/>
      <c r="AM4" s="21"/>
      <c r="AN4" s="21"/>
      <c r="AO4" s="21"/>
      <c r="AP4" s="21"/>
      <c r="AQ4" s="21"/>
      <c r="AR4" s="21"/>
      <c r="AS4" s="21"/>
      <c r="AT4" s="21"/>
      <c r="AU4" s="21"/>
      <c r="AV4" s="21"/>
      <c r="AW4" s="21"/>
      <c r="AX4" s="21"/>
    </row>
    <row r="5" spans="1:90" ht="14.25" customHeight="1" thickBot="1">
      <c r="A5" s="17"/>
      <c r="B5" s="774"/>
      <c r="C5" s="2"/>
      <c r="D5" s="2"/>
      <c r="E5" s="2"/>
      <c r="F5" s="2"/>
      <c r="G5" s="2"/>
      <c r="H5" s="2"/>
      <c r="I5" s="2"/>
      <c r="J5" s="2"/>
      <c r="K5" s="2"/>
      <c r="L5" s="2"/>
      <c r="M5" s="2"/>
      <c r="N5" s="2"/>
      <c r="O5" s="2"/>
      <c r="P5" s="2"/>
      <c r="Q5" s="20"/>
      <c r="R5" s="774"/>
      <c r="S5" s="20"/>
      <c r="T5" s="20"/>
      <c r="U5" s="2"/>
      <c r="V5" s="2"/>
      <c r="W5" s="2"/>
      <c r="X5" s="2"/>
    </row>
    <row r="6" spans="1:90" s="3" customFormat="1" ht="24.95" customHeight="1">
      <c r="A6" s="17"/>
      <c r="B6" s="774"/>
      <c r="C6" s="387" t="s">
        <v>267</v>
      </c>
      <c r="D6" s="388"/>
      <c r="E6" s="388"/>
      <c r="F6" s="388"/>
      <c r="G6" s="388"/>
      <c r="H6" s="388"/>
      <c r="I6" s="388"/>
      <c r="J6" s="388"/>
      <c r="K6" s="388"/>
      <c r="L6" s="388"/>
      <c r="M6" s="388"/>
      <c r="N6" s="388"/>
      <c r="O6" s="388"/>
      <c r="P6" s="388"/>
      <c r="Q6" s="388"/>
      <c r="R6" s="774"/>
      <c r="T6" s="35"/>
      <c r="U6" s="35"/>
      <c r="V6" s="35"/>
      <c r="W6" s="35"/>
      <c r="Y6" s="389" t="s">
        <v>169</v>
      </c>
      <c r="Z6" s="575"/>
      <c r="AA6" s="575"/>
      <c r="AB6" s="575"/>
      <c r="AC6" s="650" t="str">
        <f>IF(BG56=0,BP76,IF(BG56=1,BP81,BP86))</f>
        <v>エラー：未入力箇所があります。色付き（薄い黄色）のセルを順番通りに入力してください。入力が完了すると、該当学生の総合認定のセルに色（濃い黄色）がつきます。</v>
      </c>
      <c r="AD6" s="651"/>
      <c r="AE6" s="651"/>
      <c r="AF6" s="651"/>
      <c r="AG6" s="651"/>
      <c r="AH6" s="651"/>
      <c r="AI6" s="651"/>
      <c r="AJ6" s="651"/>
      <c r="AK6" s="651"/>
      <c r="AL6" s="651"/>
      <c r="AM6" s="651"/>
      <c r="AN6" s="651"/>
      <c r="AO6" s="651"/>
      <c r="AP6" s="651"/>
      <c r="AQ6" s="651"/>
      <c r="AR6" s="651"/>
      <c r="AS6" s="651"/>
      <c r="AT6" s="651"/>
      <c r="AU6" s="651"/>
      <c r="AV6" s="651"/>
      <c r="AW6" s="651"/>
      <c r="AX6" s="651"/>
      <c r="AY6" s="652"/>
      <c r="BH6" s="3" t="s">
        <v>112</v>
      </c>
    </row>
    <row r="7" spans="1:90" s="3" customFormat="1" ht="24.95" customHeight="1">
      <c r="A7" s="17"/>
      <c r="B7" s="774"/>
      <c r="C7" s="388"/>
      <c r="D7" s="388"/>
      <c r="E7" s="388"/>
      <c r="F7" s="388"/>
      <c r="G7" s="388"/>
      <c r="H7" s="388"/>
      <c r="I7" s="388"/>
      <c r="J7" s="388"/>
      <c r="K7" s="388"/>
      <c r="L7" s="388"/>
      <c r="M7" s="388"/>
      <c r="N7" s="388"/>
      <c r="O7" s="388"/>
      <c r="P7" s="388"/>
      <c r="Q7" s="388"/>
      <c r="R7" s="774"/>
      <c r="T7" s="35"/>
      <c r="U7" s="35"/>
      <c r="V7" s="35"/>
      <c r="W7" s="35"/>
      <c r="Y7" s="391"/>
      <c r="Z7" s="577"/>
      <c r="AA7" s="577"/>
      <c r="AB7" s="577"/>
      <c r="AC7" s="653"/>
      <c r="AD7" s="427"/>
      <c r="AE7" s="427"/>
      <c r="AF7" s="427"/>
      <c r="AG7" s="427"/>
      <c r="AH7" s="427"/>
      <c r="AI7" s="427"/>
      <c r="AJ7" s="427"/>
      <c r="AK7" s="427"/>
      <c r="AL7" s="427"/>
      <c r="AM7" s="427"/>
      <c r="AN7" s="427"/>
      <c r="AO7" s="427"/>
      <c r="AP7" s="427"/>
      <c r="AQ7" s="427"/>
      <c r="AR7" s="427"/>
      <c r="AS7" s="427"/>
      <c r="AT7" s="427"/>
      <c r="AU7" s="427"/>
      <c r="AV7" s="427"/>
      <c r="AW7" s="427"/>
      <c r="AX7" s="427"/>
      <c r="AY7" s="654"/>
    </row>
    <row r="8" spans="1:90" s="3" customFormat="1" ht="14.25" customHeight="1">
      <c r="A8" s="17"/>
      <c r="B8" s="774"/>
      <c r="C8" s="346"/>
      <c r="D8" s="346"/>
      <c r="E8" s="346"/>
      <c r="F8" s="346"/>
      <c r="G8" s="346"/>
      <c r="H8" s="1"/>
      <c r="I8" s="1"/>
      <c r="J8" s="1"/>
      <c r="K8" s="1"/>
      <c r="L8" s="1"/>
      <c r="M8" s="21"/>
      <c r="N8" s="21"/>
      <c r="O8" s="21"/>
      <c r="P8" s="75"/>
      <c r="Q8" s="346"/>
      <c r="R8" s="774"/>
      <c r="T8" s="35"/>
      <c r="U8" s="35"/>
      <c r="V8" s="35"/>
      <c r="W8" s="35"/>
      <c r="Y8" s="391"/>
      <c r="Z8" s="577"/>
      <c r="AA8" s="577"/>
      <c r="AB8" s="577"/>
      <c r="AC8" s="653"/>
      <c r="AD8" s="427"/>
      <c r="AE8" s="427"/>
      <c r="AF8" s="427"/>
      <c r="AG8" s="427"/>
      <c r="AH8" s="427"/>
      <c r="AI8" s="427"/>
      <c r="AJ8" s="427"/>
      <c r="AK8" s="427"/>
      <c r="AL8" s="427"/>
      <c r="AM8" s="427"/>
      <c r="AN8" s="427"/>
      <c r="AO8" s="427"/>
      <c r="AP8" s="427"/>
      <c r="AQ8" s="427"/>
      <c r="AR8" s="427"/>
      <c r="AS8" s="427"/>
      <c r="AT8" s="427"/>
      <c r="AU8" s="427"/>
      <c r="AV8" s="427"/>
      <c r="AW8" s="427"/>
      <c r="AX8" s="427"/>
      <c r="AY8" s="654"/>
    </row>
    <row r="9" spans="1:90" s="3" customFormat="1" ht="14.25" customHeight="1">
      <c r="A9" s="17"/>
      <c r="B9" s="774"/>
      <c r="C9" s="658" t="s">
        <v>43</v>
      </c>
      <c r="D9" s="658"/>
      <c r="E9" s="658"/>
      <c r="F9" s="658"/>
      <c r="G9" s="658"/>
      <c r="H9" s="659"/>
      <c r="I9" s="659"/>
      <c r="J9" s="659"/>
      <c r="K9" s="659"/>
      <c r="L9" s="659"/>
      <c r="M9" s="648"/>
      <c r="N9" s="649" t="s">
        <v>181</v>
      </c>
      <c r="O9" s="649"/>
      <c r="P9" s="649"/>
      <c r="Q9" s="343"/>
      <c r="R9" s="774"/>
      <c r="T9" s="35"/>
      <c r="U9" s="35"/>
      <c r="V9" s="35"/>
      <c r="W9" s="35"/>
      <c r="Y9" s="391"/>
      <c r="Z9" s="577"/>
      <c r="AA9" s="577"/>
      <c r="AB9" s="577"/>
      <c r="AC9" s="653"/>
      <c r="AD9" s="427"/>
      <c r="AE9" s="427"/>
      <c r="AF9" s="427"/>
      <c r="AG9" s="427"/>
      <c r="AH9" s="427"/>
      <c r="AI9" s="427"/>
      <c r="AJ9" s="427"/>
      <c r="AK9" s="427"/>
      <c r="AL9" s="427"/>
      <c r="AM9" s="427"/>
      <c r="AN9" s="427"/>
      <c r="AO9" s="427"/>
      <c r="AP9" s="427"/>
      <c r="AQ9" s="427"/>
      <c r="AR9" s="427"/>
      <c r="AS9" s="427"/>
      <c r="AT9" s="427"/>
      <c r="AU9" s="427"/>
      <c r="AV9" s="427"/>
      <c r="AW9" s="427"/>
      <c r="AX9" s="427"/>
      <c r="AY9" s="654"/>
      <c r="BO9" s="3" t="s">
        <v>248</v>
      </c>
    </row>
    <row r="10" spans="1:90" s="3" customFormat="1" ht="14.25" customHeight="1" thickBot="1">
      <c r="A10" s="17"/>
      <c r="B10" s="774"/>
      <c r="C10" s="658"/>
      <c r="D10" s="658"/>
      <c r="E10" s="658"/>
      <c r="F10" s="658"/>
      <c r="G10" s="658"/>
      <c r="H10" s="659"/>
      <c r="I10" s="659"/>
      <c r="J10" s="659"/>
      <c r="K10" s="659"/>
      <c r="L10" s="659"/>
      <c r="M10" s="648"/>
      <c r="N10" s="649"/>
      <c r="O10" s="649"/>
      <c r="P10" s="649"/>
      <c r="Q10" s="343"/>
      <c r="R10" s="774"/>
      <c r="T10" s="35"/>
      <c r="U10" s="35"/>
      <c r="V10" s="35"/>
      <c r="W10" s="35"/>
      <c r="Y10" s="579"/>
      <c r="Z10" s="580"/>
      <c r="AA10" s="580"/>
      <c r="AB10" s="580"/>
      <c r="AC10" s="655"/>
      <c r="AD10" s="656"/>
      <c r="AE10" s="656"/>
      <c r="AF10" s="656"/>
      <c r="AG10" s="656"/>
      <c r="AH10" s="656"/>
      <c r="AI10" s="656"/>
      <c r="AJ10" s="656"/>
      <c r="AK10" s="656"/>
      <c r="AL10" s="656"/>
      <c r="AM10" s="656"/>
      <c r="AN10" s="656"/>
      <c r="AO10" s="656"/>
      <c r="AP10" s="656"/>
      <c r="AQ10" s="656"/>
      <c r="AR10" s="656"/>
      <c r="AS10" s="656"/>
      <c r="AT10" s="656"/>
      <c r="AU10" s="656"/>
      <c r="AV10" s="656"/>
      <c r="AW10" s="656"/>
      <c r="AX10" s="656"/>
      <c r="AY10" s="657"/>
      <c r="BJ10" s="3" t="s">
        <v>214</v>
      </c>
      <c r="BO10" s="3" t="str">
        <f>BJ10</f>
        <v>継続</v>
      </c>
    </row>
    <row r="11" spans="1:90" s="3" customFormat="1" ht="14.25" customHeight="1">
      <c r="A11" s="17"/>
      <c r="B11" s="774"/>
      <c r="C11" s="45"/>
      <c r="D11" s="45"/>
      <c r="E11" s="45"/>
      <c r="F11" s="45"/>
      <c r="G11" s="45"/>
      <c r="H11" s="45"/>
      <c r="I11" s="45"/>
      <c r="J11" s="45"/>
      <c r="K11" s="45"/>
      <c r="L11" s="45"/>
      <c r="M11" s="45"/>
      <c r="N11" s="75"/>
      <c r="O11" s="21"/>
      <c r="P11" s="21"/>
      <c r="R11" s="774"/>
      <c r="T11" s="35"/>
      <c r="U11" s="35"/>
      <c r="V11" s="35"/>
      <c r="W11" s="35"/>
      <c r="Y11" s="389" t="s">
        <v>121</v>
      </c>
      <c r="Z11" s="390"/>
      <c r="AA11" s="390"/>
      <c r="AB11" s="390"/>
      <c r="AC11" s="650" t="str">
        <f>IF(BG56=0,"未入力箇所があります。","該当奨学生の総合認定は「"&amp;CLEAN(VLOOKUP(1,BG16:CG55,5,FALSE)&amp;"」です。"))</f>
        <v>未入力箇所があります。</v>
      </c>
      <c r="AD11" s="651"/>
      <c r="AE11" s="651"/>
      <c r="AF11" s="651"/>
      <c r="AG11" s="651"/>
      <c r="AH11" s="651"/>
      <c r="AI11" s="651"/>
      <c r="AJ11" s="651"/>
      <c r="AK11" s="651"/>
      <c r="AL11" s="651"/>
      <c r="AM11" s="651"/>
      <c r="AN11" s="651"/>
      <c r="AO11" s="651"/>
      <c r="AP11" s="651"/>
      <c r="AQ11" s="651"/>
      <c r="AR11" s="651"/>
      <c r="AS11" s="651"/>
      <c r="AT11" s="651"/>
      <c r="AU11" s="651"/>
      <c r="AV11" s="651"/>
      <c r="AW11" s="651"/>
      <c r="AX11" s="651"/>
      <c r="AY11" s="652"/>
      <c r="BG11" s="3" t="s">
        <v>60</v>
      </c>
      <c r="BJ11" s="3" t="s">
        <v>215</v>
      </c>
      <c r="BO11" s="3" t="str">
        <f>IF(OR(H9="警告",H9="停止"),"",BJ11)</f>
        <v>警告</v>
      </c>
    </row>
    <row r="12" spans="1:90" s="3" customFormat="1" ht="14.25" customHeight="1">
      <c r="A12" s="17"/>
      <c r="B12" s="774"/>
      <c r="C12" s="644" t="s">
        <v>88</v>
      </c>
      <c r="D12" s="644"/>
      <c r="E12" s="644"/>
      <c r="F12" s="644"/>
      <c r="G12" s="644"/>
      <c r="H12" s="644"/>
      <c r="I12" s="644"/>
      <c r="J12" s="644"/>
      <c r="K12" s="644"/>
      <c r="L12" s="644"/>
      <c r="M12" s="45"/>
      <c r="N12" s="75"/>
      <c r="O12" s="17"/>
      <c r="R12" s="774"/>
      <c r="T12" s="35"/>
      <c r="U12" s="35"/>
      <c r="V12" s="35"/>
      <c r="W12" s="35"/>
      <c r="Y12" s="393"/>
      <c r="Z12" s="392"/>
      <c r="AA12" s="392"/>
      <c r="AB12" s="392"/>
      <c r="AC12" s="653"/>
      <c r="AD12" s="427"/>
      <c r="AE12" s="427"/>
      <c r="AF12" s="427"/>
      <c r="AG12" s="427"/>
      <c r="AH12" s="427"/>
      <c r="AI12" s="427"/>
      <c r="AJ12" s="427"/>
      <c r="AK12" s="427"/>
      <c r="AL12" s="427"/>
      <c r="AM12" s="427"/>
      <c r="AN12" s="427"/>
      <c r="AO12" s="427"/>
      <c r="AP12" s="427"/>
      <c r="AQ12" s="427"/>
      <c r="AR12" s="427"/>
      <c r="AS12" s="427"/>
      <c r="AT12" s="427"/>
      <c r="AU12" s="427"/>
      <c r="AV12" s="427"/>
      <c r="AW12" s="427"/>
      <c r="AX12" s="427"/>
      <c r="AY12" s="654"/>
      <c r="BE12" s="3" t="s">
        <v>85</v>
      </c>
      <c r="BF12" s="3" t="str">
        <f>IF(AND($H$9&lt;&gt;"",$B$16="✔"),"継続","")</f>
        <v/>
      </c>
      <c r="BG12" s="3" t="s">
        <v>97</v>
      </c>
      <c r="BJ12" s="3" t="s">
        <v>216</v>
      </c>
      <c r="BO12" s="3" t="str">
        <f>IF(OR(H9="継続",H9="停止"),"",BJ12)</f>
        <v>停止</v>
      </c>
    </row>
    <row r="13" spans="1:90" s="3" customFormat="1" ht="14.25" customHeight="1" thickBot="1">
      <c r="A13" s="17"/>
      <c r="B13" s="774"/>
      <c r="C13" s="101"/>
      <c r="D13" s="101"/>
      <c r="E13" s="101"/>
      <c r="F13" s="101"/>
      <c r="G13" s="101"/>
      <c r="H13" s="101"/>
      <c r="I13" s="101"/>
      <c r="J13" s="101"/>
      <c r="K13" s="45"/>
      <c r="L13" s="45"/>
      <c r="M13" s="45"/>
      <c r="N13" s="75"/>
      <c r="O13" s="17"/>
      <c r="R13" s="774"/>
      <c r="Y13" s="394"/>
      <c r="Z13" s="395"/>
      <c r="AA13" s="395"/>
      <c r="AB13" s="395"/>
      <c r="AC13" s="655"/>
      <c r="AD13" s="656"/>
      <c r="AE13" s="656"/>
      <c r="AF13" s="656"/>
      <c r="AG13" s="656"/>
      <c r="AH13" s="656"/>
      <c r="AI13" s="656"/>
      <c r="AJ13" s="656"/>
      <c r="AK13" s="656"/>
      <c r="AL13" s="656"/>
      <c r="AM13" s="656"/>
      <c r="AN13" s="656"/>
      <c r="AO13" s="656"/>
      <c r="AP13" s="656"/>
      <c r="AQ13" s="656"/>
      <c r="AR13" s="656"/>
      <c r="AS13" s="656"/>
      <c r="AT13" s="656"/>
      <c r="AU13" s="656"/>
      <c r="AV13" s="656"/>
      <c r="AW13" s="656"/>
      <c r="AX13" s="656"/>
      <c r="AY13" s="657"/>
      <c r="BF13" s="3" t="str">
        <f>IF(H9="警告","停止",IF(H9="停止","",IF(AND($H$9&lt;&gt;"",$B$16="✔"),"警告","")))</f>
        <v/>
      </c>
      <c r="BG13" s="3" t="s">
        <v>86</v>
      </c>
      <c r="BJ13" s="3" t="s">
        <v>217</v>
      </c>
      <c r="BO13" s="3" t="str">
        <f t="shared" ref="BO13:BO14" si="0">BJ13</f>
        <v>廃止（返還不要）</v>
      </c>
    </row>
    <row r="14" spans="1:90" s="3" customFormat="1" ht="14.25" customHeight="1">
      <c r="A14" s="17"/>
      <c r="B14" s="774"/>
      <c r="C14" s="645"/>
      <c r="D14" s="645"/>
      <c r="E14" s="645"/>
      <c r="F14" s="645"/>
      <c r="G14" s="645"/>
      <c r="H14" s="645"/>
      <c r="I14" s="645"/>
      <c r="J14" s="645"/>
      <c r="K14" s="645"/>
      <c r="L14" s="645"/>
      <c r="M14" s="645"/>
      <c r="N14" s="645"/>
      <c r="O14" s="17"/>
      <c r="R14" s="774"/>
      <c r="BF14" s="3" t="str">
        <f>IF(AND($H$9&lt;&gt;"",$B$16="✔"),"廃止
（返還不要）","")</f>
        <v/>
      </c>
      <c r="BG14" s="3" t="s">
        <v>67</v>
      </c>
      <c r="BJ14" s="3" t="s">
        <v>218</v>
      </c>
      <c r="BO14" s="3" t="str">
        <f t="shared" si="0"/>
        <v>廃止（返還必要）</v>
      </c>
    </row>
    <row r="15" spans="1:90" s="3" customFormat="1" ht="14.25" customHeight="1" thickBot="1">
      <c r="A15" s="17"/>
      <c r="C15" s="646" t="s">
        <v>61</v>
      </c>
      <c r="D15" s="646"/>
      <c r="E15" s="646"/>
      <c r="F15" s="646"/>
      <c r="G15" s="646"/>
      <c r="H15" s="646"/>
      <c r="I15" s="646"/>
      <c r="J15" s="646"/>
      <c r="K15" s="646"/>
      <c r="L15" s="646"/>
      <c r="M15" s="646"/>
      <c r="N15" s="646"/>
      <c r="O15" s="17"/>
      <c r="AV15" s="632" t="s">
        <v>89</v>
      </c>
      <c r="AW15" s="632"/>
      <c r="AX15" s="632"/>
      <c r="AY15" s="632"/>
      <c r="CH15" s="3" t="s">
        <v>249</v>
      </c>
      <c r="CI15" s="3" t="s">
        <v>250</v>
      </c>
      <c r="CJ15" s="3" t="s">
        <v>251</v>
      </c>
      <c r="CK15" s="3" t="s">
        <v>252</v>
      </c>
    </row>
    <row r="16" spans="1:90" s="3" customFormat="1" ht="14.25" customHeight="1">
      <c r="A16" s="17"/>
      <c r="B16" s="676"/>
      <c r="C16" s="679" t="s">
        <v>31</v>
      </c>
      <c r="D16" s="679"/>
      <c r="E16" s="680"/>
      <c r="F16" s="683" t="s">
        <v>87</v>
      </c>
      <c r="G16" s="684"/>
      <c r="H16" s="684"/>
      <c r="I16" s="684"/>
      <c r="J16" s="684"/>
      <c r="K16" s="684"/>
      <c r="L16" s="684"/>
      <c r="M16" s="685"/>
      <c r="N16" s="692" t="s">
        <v>82</v>
      </c>
      <c r="O16" s="17"/>
      <c r="AE16" s="695" t="str">
        <f>IF(AND(H9&lt;&gt;"",B16="✔"),"✔","")</f>
        <v/>
      </c>
      <c r="AF16" s="695"/>
      <c r="AG16" s="696" t="s">
        <v>63</v>
      </c>
      <c r="AH16" s="697" t="s">
        <v>195</v>
      </c>
      <c r="AI16" s="698"/>
      <c r="AJ16" s="698"/>
      <c r="AK16" s="698"/>
      <c r="AL16" s="698"/>
      <c r="AM16" s="698"/>
      <c r="AN16" s="698"/>
      <c r="AO16" s="698"/>
      <c r="AP16" s="698"/>
      <c r="AQ16" s="698"/>
      <c r="AR16" s="698"/>
      <c r="AS16" s="698"/>
      <c r="AT16" s="699"/>
      <c r="AU16" s="705" t="s">
        <v>77</v>
      </c>
      <c r="AV16" s="706"/>
      <c r="AW16" s="707"/>
      <c r="AX16" s="707"/>
      <c r="AY16" s="708"/>
      <c r="BE16" s="607" t="str">
        <f>IF(AV16="","",AE16)</f>
        <v/>
      </c>
      <c r="BF16" s="607"/>
      <c r="BG16" s="607">
        <f>IF(BE16="✔",1,0)</f>
        <v>0</v>
      </c>
      <c r="BH16" s="607"/>
      <c r="BI16" s="607" t="s">
        <v>89</v>
      </c>
      <c r="BJ16" s="607"/>
      <c r="BK16" s="609">
        <f>AV16</f>
        <v>0</v>
      </c>
      <c r="BL16" s="609"/>
      <c r="BM16" s="609"/>
      <c r="BN16" s="609"/>
      <c r="BO16" s="609"/>
      <c r="BP16" s="607"/>
      <c r="BQ16" s="607"/>
      <c r="BR16" s="607"/>
      <c r="BS16" s="607"/>
      <c r="BT16" s="607"/>
      <c r="BU16" s="607"/>
      <c r="BV16" s="607"/>
      <c r="BW16" s="607"/>
      <c r="BX16" s="607"/>
      <c r="BY16" s="607"/>
      <c r="BZ16" s="607"/>
      <c r="CA16" s="607"/>
      <c r="CB16" s="607"/>
      <c r="CC16" s="607"/>
      <c r="CD16" s="607"/>
      <c r="CE16" s="607"/>
      <c r="CF16" s="607"/>
      <c r="CG16" s="607"/>
      <c r="CH16" s="607">
        <f>IF(AND(H9="継続",AV16="停止"),0,1)</f>
        <v>1</v>
      </c>
      <c r="CI16" s="607">
        <f>IF(AND(H9="警告",AV16="警告"),0,1)</f>
        <v>1</v>
      </c>
      <c r="CJ16" s="607">
        <f>IF(AND(H9="停止",AV16="警告"),0,1)</f>
        <v>1</v>
      </c>
      <c r="CK16" s="640">
        <f>IF(AND(H9="停止",AV16="停止"),0,1)</f>
        <v>1</v>
      </c>
      <c r="CL16" s="641">
        <f>BG16*CH16*CI16*CK16*CJ16</f>
        <v>0</v>
      </c>
    </row>
    <row r="17" spans="1:90" s="3" customFormat="1" ht="14.25" customHeight="1" thickBot="1">
      <c r="A17" s="17"/>
      <c r="B17" s="677"/>
      <c r="C17" s="607"/>
      <c r="D17" s="607"/>
      <c r="E17" s="640"/>
      <c r="F17" s="686"/>
      <c r="G17" s="687"/>
      <c r="H17" s="687"/>
      <c r="I17" s="687"/>
      <c r="J17" s="687"/>
      <c r="K17" s="687"/>
      <c r="L17" s="687"/>
      <c r="M17" s="688"/>
      <c r="N17" s="693"/>
      <c r="O17" s="59" t="s">
        <v>66</v>
      </c>
      <c r="P17" s="60"/>
      <c r="Q17" s="60"/>
      <c r="R17" s="60"/>
      <c r="S17" s="60"/>
      <c r="T17" s="60"/>
      <c r="U17" s="60"/>
      <c r="V17" s="60"/>
      <c r="W17" s="60"/>
      <c r="X17" s="60"/>
      <c r="Y17" s="60"/>
      <c r="Z17" s="60"/>
      <c r="AA17" s="60"/>
      <c r="AB17" s="60"/>
      <c r="AC17" s="60"/>
      <c r="AD17" s="351"/>
      <c r="AE17" s="695"/>
      <c r="AF17" s="695"/>
      <c r="AG17" s="696"/>
      <c r="AH17" s="700"/>
      <c r="AI17" s="636"/>
      <c r="AJ17" s="636"/>
      <c r="AK17" s="636"/>
      <c r="AL17" s="636"/>
      <c r="AM17" s="636"/>
      <c r="AN17" s="636"/>
      <c r="AO17" s="636"/>
      <c r="AP17" s="636"/>
      <c r="AQ17" s="636"/>
      <c r="AR17" s="636"/>
      <c r="AS17" s="636"/>
      <c r="AT17" s="701"/>
      <c r="AU17" s="705"/>
      <c r="AV17" s="709"/>
      <c r="AW17" s="710"/>
      <c r="AX17" s="710"/>
      <c r="AY17" s="711"/>
      <c r="BE17" s="607"/>
      <c r="BF17" s="607"/>
      <c r="BG17" s="607"/>
      <c r="BH17" s="607"/>
      <c r="BI17" s="607"/>
      <c r="BJ17" s="607"/>
      <c r="BK17" s="609"/>
      <c r="BL17" s="609"/>
      <c r="BM17" s="609"/>
      <c r="BN17" s="609"/>
      <c r="BO17" s="609"/>
      <c r="BP17" s="607"/>
      <c r="BQ17" s="607"/>
      <c r="BR17" s="607"/>
      <c r="BS17" s="607"/>
      <c r="BT17" s="607"/>
      <c r="BU17" s="607"/>
      <c r="BV17" s="607"/>
      <c r="BW17" s="607"/>
      <c r="BX17" s="607"/>
      <c r="BY17" s="607"/>
      <c r="BZ17" s="607"/>
      <c r="CA17" s="607"/>
      <c r="CB17" s="607"/>
      <c r="CC17" s="607"/>
      <c r="CD17" s="607"/>
      <c r="CE17" s="607"/>
      <c r="CF17" s="607"/>
      <c r="CG17" s="607"/>
      <c r="CH17" s="607"/>
      <c r="CI17" s="607"/>
      <c r="CJ17" s="607"/>
      <c r="CK17" s="640"/>
      <c r="CL17" s="642"/>
    </row>
    <row r="18" spans="1:90" s="3" customFormat="1" ht="14.25" customHeight="1" thickTop="1" thickBot="1">
      <c r="A18" s="17"/>
      <c r="B18" s="678"/>
      <c r="C18" s="681"/>
      <c r="D18" s="681"/>
      <c r="E18" s="682"/>
      <c r="F18" s="689"/>
      <c r="G18" s="690"/>
      <c r="H18" s="690"/>
      <c r="I18" s="690"/>
      <c r="J18" s="690"/>
      <c r="K18" s="690"/>
      <c r="L18" s="690"/>
      <c r="M18" s="691"/>
      <c r="N18" s="694"/>
      <c r="O18" s="48"/>
      <c r="P18" s="48"/>
      <c r="Q18" s="48"/>
      <c r="R18" s="48"/>
      <c r="S18" s="48"/>
      <c r="T18" s="48"/>
      <c r="U18" s="48"/>
      <c r="V18" s="48"/>
      <c r="W18" s="48"/>
      <c r="X18" s="48"/>
      <c r="Y18" s="48"/>
      <c r="Z18" s="48"/>
      <c r="AA18" s="48"/>
      <c r="AB18" s="48"/>
      <c r="AC18" s="48"/>
      <c r="AD18" s="48"/>
      <c r="AE18" s="695"/>
      <c r="AF18" s="695"/>
      <c r="AG18" s="696"/>
      <c r="AH18" s="700"/>
      <c r="AI18" s="636"/>
      <c r="AJ18" s="636"/>
      <c r="AK18" s="636"/>
      <c r="AL18" s="636"/>
      <c r="AM18" s="636"/>
      <c r="AN18" s="636"/>
      <c r="AO18" s="636"/>
      <c r="AP18" s="636"/>
      <c r="AQ18" s="636"/>
      <c r="AR18" s="636"/>
      <c r="AS18" s="636"/>
      <c r="AT18" s="701"/>
      <c r="AU18" s="705"/>
      <c r="AV18" s="709"/>
      <c r="AW18" s="710"/>
      <c r="AX18" s="710"/>
      <c r="AY18" s="711"/>
      <c r="BE18" s="607"/>
      <c r="BF18" s="607"/>
      <c r="BG18" s="607"/>
      <c r="BH18" s="607"/>
      <c r="BI18" s="607"/>
      <c r="BJ18" s="607"/>
      <c r="BK18" s="609"/>
      <c r="BL18" s="609"/>
      <c r="BM18" s="609"/>
      <c r="BN18" s="609"/>
      <c r="BO18" s="609"/>
      <c r="BP18" s="607"/>
      <c r="BQ18" s="607"/>
      <c r="BR18" s="607"/>
      <c r="BS18" s="607"/>
      <c r="BT18" s="607"/>
      <c r="BU18" s="607"/>
      <c r="BV18" s="607"/>
      <c r="BW18" s="607"/>
      <c r="BX18" s="607"/>
      <c r="BY18" s="607"/>
      <c r="BZ18" s="607"/>
      <c r="CA18" s="607"/>
      <c r="CB18" s="607"/>
      <c r="CC18" s="607"/>
      <c r="CD18" s="607"/>
      <c r="CE18" s="607"/>
      <c r="CF18" s="607"/>
      <c r="CG18" s="607"/>
      <c r="CH18" s="607"/>
      <c r="CI18" s="607"/>
      <c r="CJ18" s="607"/>
      <c r="CK18" s="640"/>
      <c r="CL18" s="642"/>
    </row>
    <row r="19" spans="1:90" s="3" customFormat="1" ht="14.25" customHeight="1">
      <c r="A19" s="17"/>
      <c r="B19" s="668"/>
      <c r="C19" s="670" t="s">
        <v>65</v>
      </c>
      <c r="D19" s="671"/>
      <c r="E19" s="671"/>
      <c r="F19" s="671"/>
      <c r="G19" s="671"/>
      <c r="H19" s="671"/>
      <c r="I19" s="671"/>
      <c r="J19" s="671"/>
      <c r="K19" s="671"/>
      <c r="L19" s="671"/>
      <c r="M19" s="671"/>
      <c r="N19" s="672"/>
      <c r="O19" s="108" t="s">
        <v>113</v>
      </c>
      <c r="P19" s="38" t="s">
        <v>114</v>
      </c>
      <c r="Q19" s="108"/>
      <c r="R19" s="2"/>
      <c r="S19" s="2"/>
      <c r="T19" s="2"/>
      <c r="U19" s="2"/>
      <c r="V19" s="2"/>
      <c r="W19" s="2"/>
      <c r="X19" s="2"/>
      <c r="Y19" s="2"/>
      <c r="Z19" s="2"/>
      <c r="AA19" s="2"/>
      <c r="AB19" s="2"/>
      <c r="AC19" s="2"/>
      <c r="AD19" s="2"/>
      <c r="AE19" s="695"/>
      <c r="AF19" s="695"/>
      <c r="AG19" s="696"/>
      <c r="AH19" s="700"/>
      <c r="AI19" s="636"/>
      <c r="AJ19" s="636"/>
      <c r="AK19" s="636"/>
      <c r="AL19" s="636"/>
      <c r="AM19" s="636"/>
      <c r="AN19" s="636"/>
      <c r="AO19" s="636"/>
      <c r="AP19" s="636"/>
      <c r="AQ19" s="636"/>
      <c r="AR19" s="636"/>
      <c r="AS19" s="636"/>
      <c r="AT19" s="701"/>
      <c r="AU19" s="705"/>
      <c r="AV19" s="709"/>
      <c r="AW19" s="710"/>
      <c r="AX19" s="710"/>
      <c r="AY19" s="711"/>
      <c r="BE19" s="607"/>
      <c r="BF19" s="607"/>
      <c r="BG19" s="607"/>
      <c r="BH19" s="607"/>
      <c r="BI19" s="607"/>
      <c r="BJ19" s="607"/>
      <c r="BK19" s="609"/>
      <c r="BL19" s="609"/>
      <c r="BM19" s="609"/>
      <c r="BN19" s="609"/>
      <c r="BO19" s="609"/>
      <c r="BP19" s="607"/>
      <c r="BQ19" s="607"/>
      <c r="BR19" s="607"/>
      <c r="BS19" s="607"/>
      <c r="BT19" s="607"/>
      <c r="BU19" s="607"/>
      <c r="BV19" s="607"/>
      <c r="BW19" s="607"/>
      <c r="BX19" s="607"/>
      <c r="BY19" s="607"/>
      <c r="BZ19" s="607"/>
      <c r="CA19" s="607"/>
      <c r="CB19" s="607"/>
      <c r="CC19" s="607"/>
      <c r="CD19" s="607"/>
      <c r="CE19" s="607"/>
      <c r="CF19" s="607"/>
      <c r="CG19" s="607"/>
      <c r="CH19" s="607"/>
      <c r="CI19" s="607"/>
      <c r="CJ19" s="607"/>
      <c r="CK19" s="640"/>
      <c r="CL19" s="642"/>
    </row>
    <row r="20" spans="1:90" s="3" customFormat="1" ht="14.25" customHeight="1" thickBot="1">
      <c r="A20" s="17"/>
      <c r="B20" s="669"/>
      <c r="C20" s="673"/>
      <c r="D20" s="674"/>
      <c r="E20" s="674"/>
      <c r="F20" s="674"/>
      <c r="G20" s="674"/>
      <c r="H20" s="674"/>
      <c r="I20" s="674"/>
      <c r="J20" s="674"/>
      <c r="K20" s="674"/>
      <c r="L20" s="674"/>
      <c r="M20" s="674"/>
      <c r="N20" s="675"/>
      <c r="O20" s="350" t="str">
        <f>IF(OR(H9="",B16="✔"),"","✔")</f>
        <v/>
      </c>
      <c r="P20" s="350" t="str">
        <f>IF(OR(H9="",B19="✔"),"","✔")</f>
        <v/>
      </c>
      <c r="Q20" s="108"/>
      <c r="R20" s="2"/>
      <c r="S20" s="2"/>
      <c r="T20" s="2"/>
      <c r="U20" s="2"/>
      <c r="V20" s="2"/>
      <c r="W20" s="2"/>
      <c r="X20" s="2"/>
      <c r="Y20" s="2"/>
      <c r="Z20" s="2"/>
      <c r="AA20" s="2"/>
      <c r="AB20" s="2"/>
      <c r="AC20" s="2"/>
      <c r="AD20" s="5"/>
      <c r="AE20" s="695"/>
      <c r="AF20" s="695"/>
      <c r="AG20" s="696"/>
      <c r="AH20" s="702"/>
      <c r="AI20" s="703"/>
      <c r="AJ20" s="703"/>
      <c r="AK20" s="703"/>
      <c r="AL20" s="703"/>
      <c r="AM20" s="703"/>
      <c r="AN20" s="703"/>
      <c r="AO20" s="703"/>
      <c r="AP20" s="703"/>
      <c r="AQ20" s="703"/>
      <c r="AR20" s="703"/>
      <c r="AS20" s="703"/>
      <c r="AT20" s="704"/>
      <c r="AU20" s="705"/>
      <c r="AV20" s="712"/>
      <c r="AW20" s="713"/>
      <c r="AX20" s="713"/>
      <c r="AY20" s="714"/>
      <c r="BE20" s="607"/>
      <c r="BF20" s="607"/>
      <c r="BG20" s="607"/>
      <c r="BH20" s="607"/>
      <c r="BI20" s="607"/>
      <c r="BJ20" s="607"/>
      <c r="BK20" s="609"/>
      <c r="BL20" s="609"/>
      <c r="BM20" s="609"/>
      <c r="BN20" s="609"/>
      <c r="BO20" s="609"/>
      <c r="BP20" s="607"/>
      <c r="BQ20" s="607"/>
      <c r="BR20" s="607"/>
      <c r="BS20" s="607"/>
      <c r="BT20" s="607"/>
      <c r="BU20" s="607"/>
      <c r="BV20" s="607"/>
      <c r="BW20" s="607"/>
      <c r="BX20" s="607"/>
      <c r="BY20" s="607"/>
      <c r="BZ20" s="607"/>
      <c r="CA20" s="607"/>
      <c r="CB20" s="607"/>
      <c r="CC20" s="607"/>
      <c r="CD20" s="607"/>
      <c r="CE20" s="607"/>
      <c r="CF20" s="607"/>
      <c r="CG20" s="607"/>
      <c r="CH20" s="607"/>
      <c r="CI20" s="607"/>
      <c r="CJ20" s="607"/>
      <c r="CK20" s="640"/>
      <c r="CL20" s="643"/>
    </row>
    <row r="21" spans="1:90" s="3" customFormat="1" ht="14.25" customHeight="1">
      <c r="A21" s="17"/>
      <c r="D21" s="638" t="s">
        <v>67</v>
      </c>
      <c r="E21" s="614" t="s">
        <v>68</v>
      </c>
      <c r="N21" s="75"/>
      <c r="O21" s="17"/>
      <c r="AE21" s="613" t="s">
        <v>245</v>
      </c>
      <c r="AF21" s="613"/>
      <c r="AG21" s="613"/>
      <c r="AH21" s="613"/>
      <c r="AI21" s="613"/>
      <c r="AJ21" s="613"/>
      <c r="AK21" s="613"/>
      <c r="AL21" s="613"/>
      <c r="AM21" s="613"/>
      <c r="AN21" s="613"/>
      <c r="AO21" s="613"/>
      <c r="AP21" s="613"/>
      <c r="AQ21" s="613"/>
      <c r="AR21" s="613"/>
      <c r="AS21" s="613"/>
      <c r="AT21" s="613"/>
      <c r="AU21" s="613"/>
      <c r="AV21" s="613"/>
      <c r="AW21" s="613"/>
      <c r="AX21" s="613"/>
      <c r="AY21" s="613"/>
      <c r="BE21" s="607" t="str">
        <f>AS25</f>
        <v/>
      </c>
      <c r="BF21" s="607"/>
      <c r="BG21" s="607">
        <f t="shared" ref="BG21" si="1">IF(BE21="✔",1,0)</f>
        <v>0</v>
      </c>
      <c r="BH21" s="607"/>
      <c r="BI21" s="607" t="s">
        <v>90</v>
      </c>
      <c r="BJ21" s="607"/>
      <c r="BK21" s="609" t="str">
        <f>AV25</f>
        <v>廃止
（返還必要）</v>
      </c>
      <c r="BL21" s="609"/>
      <c r="BM21" s="609"/>
      <c r="BN21" s="609"/>
      <c r="BO21" s="609"/>
      <c r="BP21" s="607"/>
      <c r="BQ21" s="607"/>
      <c r="BR21" s="607"/>
      <c r="BS21" s="607"/>
      <c r="BT21" s="607"/>
      <c r="BU21" s="607"/>
      <c r="BV21" s="607"/>
      <c r="BW21" s="607"/>
      <c r="BX21" s="607"/>
      <c r="BY21" s="607"/>
      <c r="BZ21" s="607"/>
      <c r="CA21" s="607"/>
      <c r="CB21" s="607"/>
      <c r="CC21" s="607"/>
      <c r="CD21" s="607"/>
      <c r="CE21" s="607"/>
      <c r="CF21" s="607"/>
      <c r="CG21" s="607"/>
    </row>
    <row r="22" spans="1:90" s="3" customFormat="1" ht="14.25" customHeight="1">
      <c r="A22" s="17"/>
      <c r="B22" s="117"/>
      <c r="C22" s="117"/>
      <c r="D22" s="639"/>
      <c r="E22" s="615"/>
      <c r="F22" s="117"/>
      <c r="G22" s="117"/>
      <c r="H22" s="117"/>
      <c r="I22" s="117"/>
      <c r="J22" s="117"/>
      <c r="K22" s="117"/>
      <c r="L22" s="347"/>
      <c r="M22" s="347"/>
      <c r="N22" s="75"/>
      <c r="O22" s="17"/>
      <c r="AE22" s="613"/>
      <c r="AF22" s="613"/>
      <c r="AG22" s="613"/>
      <c r="AH22" s="613"/>
      <c r="AI22" s="613"/>
      <c r="AJ22" s="613"/>
      <c r="AK22" s="613"/>
      <c r="AL22" s="613"/>
      <c r="AM22" s="613"/>
      <c r="AN22" s="613"/>
      <c r="AO22" s="613"/>
      <c r="AP22" s="613"/>
      <c r="AQ22" s="613"/>
      <c r="AR22" s="613"/>
      <c r="AS22" s="613"/>
      <c r="AT22" s="613"/>
      <c r="AU22" s="613"/>
      <c r="AV22" s="613"/>
      <c r="AW22" s="613"/>
      <c r="AX22" s="613"/>
      <c r="AY22" s="613"/>
      <c r="BE22" s="607"/>
      <c r="BF22" s="607"/>
      <c r="BG22" s="607"/>
      <c r="BH22" s="607"/>
      <c r="BI22" s="607"/>
      <c r="BJ22" s="607"/>
      <c r="BK22" s="609"/>
      <c r="BL22" s="609"/>
      <c r="BM22" s="609"/>
      <c r="BN22" s="609"/>
      <c r="BO22" s="609"/>
      <c r="BP22" s="607"/>
      <c r="BQ22" s="607"/>
      <c r="BR22" s="607"/>
      <c r="BS22" s="607"/>
      <c r="BT22" s="607"/>
      <c r="BU22" s="607"/>
      <c r="BV22" s="607"/>
      <c r="BW22" s="607"/>
      <c r="BX22" s="607"/>
      <c r="BY22" s="607"/>
      <c r="BZ22" s="607"/>
      <c r="CA22" s="607"/>
      <c r="CB22" s="607"/>
      <c r="CC22" s="607"/>
      <c r="CD22" s="607"/>
      <c r="CE22" s="607"/>
      <c r="CF22" s="607"/>
      <c r="CG22" s="607"/>
    </row>
    <row r="23" spans="1:90" s="3" customFormat="1" ht="14.25" customHeight="1">
      <c r="A23" s="17"/>
      <c r="B23" s="117"/>
      <c r="C23" s="117"/>
      <c r="D23" s="639"/>
      <c r="E23" s="615"/>
      <c r="F23" s="117"/>
      <c r="G23" s="117"/>
      <c r="H23" s="117"/>
      <c r="I23" s="117"/>
      <c r="J23" s="117"/>
      <c r="K23" s="117"/>
      <c r="L23" s="347"/>
      <c r="M23" s="347"/>
      <c r="N23" s="75"/>
      <c r="O23" s="17"/>
      <c r="S23" s="636" t="s">
        <v>256</v>
      </c>
      <c r="T23" s="636"/>
      <c r="U23" s="636"/>
      <c r="V23" s="636"/>
      <c r="W23" s="636"/>
      <c r="X23" s="636"/>
      <c r="Y23" s="636"/>
      <c r="Z23" s="636"/>
      <c r="AA23" s="636"/>
      <c r="AB23" s="21"/>
      <c r="AC23" s="21"/>
      <c r="AD23" s="21"/>
      <c r="AE23" s="613"/>
      <c r="AF23" s="613"/>
      <c r="AG23" s="613"/>
      <c r="AH23" s="613"/>
      <c r="AI23" s="613"/>
      <c r="AJ23" s="613"/>
      <c r="AK23" s="613"/>
      <c r="AL23" s="613"/>
      <c r="AM23" s="613"/>
      <c r="AN23" s="613"/>
      <c r="AO23" s="613"/>
      <c r="AP23" s="613"/>
      <c r="AQ23" s="613"/>
      <c r="AR23" s="613"/>
      <c r="AS23" s="613"/>
      <c r="AT23" s="613"/>
      <c r="AU23" s="613"/>
      <c r="AV23" s="613"/>
      <c r="AW23" s="613"/>
      <c r="AX23" s="613"/>
      <c r="AY23" s="613"/>
      <c r="BE23" s="607"/>
      <c r="BF23" s="607"/>
      <c r="BG23" s="607"/>
      <c r="BH23" s="607"/>
      <c r="BI23" s="607"/>
      <c r="BJ23" s="607"/>
      <c r="BK23" s="609"/>
      <c r="BL23" s="609"/>
      <c r="BM23" s="609"/>
      <c r="BN23" s="609"/>
      <c r="BO23" s="609"/>
      <c r="BP23" s="607"/>
      <c r="BQ23" s="607"/>
      <c r="BR23" s="607"/>
      <c r="BS23" s="607"/>
      <c r="BT23" s="607"/>
      <c r="BU23" s="607"/>
      <c r="BV23" s="607"/>
      <c r="BW23" s="607"/>
      <c r="BX23" s="607"/>
      <c r="BY23" s="607"/>
      <c r="BZ23" s="607"/>
      <c r="CA23" s="607"/>
      <c r="CB23" s="607"/>
      <c r="CC23" s="607"/>
      <c r="CD23" s="607"/>
      <c r="CE23" s="607"/>
      <c r="CF23" s="607"/>
      <c r="CG23" s="607"/>
    </row>
    <row r="24" spans="1:90" s="3" customFormat="1" ht="14.25" customHeight="1" thickBot="1">
      <c r="A24" s="17"/>
      <c r="C24" s="608" t="s">
        <v>257</v>
      </c>
      <c r="D24" s="608"/>
      <c r="E24" s="608"/>
      <c r="F24" s="608"/>
      <c r="G24" s="608"/>
      <c r="H24" s="608"/>
      <c r="I24" s="608"/>
      <c r="J24" s="608"/>
      <c r="K24" s="608"/>
      <c r="L24" s="608"/>
      <c r="M24" s="608"/>
      <c r="N24" s="608"/>
      <c r="O24" s="17"/>
      <c r="Q24" s="21"/>
      <c r="S24" s="637"/>
      <c r="T24" s="637"/>
      <c r="U24" s="637"/>
      <c r="V24" s="637"/>
      <c r="W24" s="637"/>
      <c r="X24" s="637"/>
      <c r="Y24" s="637"/>
      <c r="Z24" s="637"/>
      <c r="AA24" s="637"/>
      <c r="AB24" s="21"/>
      <c r="AC24" s="21"/>
      <c r="AD24" s="21"/>
      <c r="AE24" s="613"/>
      <c r="AF24" s="613"/>
      <c r="AG24" s="613"/>
      <c r="AH24" s="613"/>
      <c r="AI24" s="613"/>
      <c r="AJ24" s="613"/>
      <c r="AK24" s="613"/>
      <c r="AL24" s="613"/>
      <c r="AM24" s="613"/>
      <c r="AN24" s="613"/>
      <c r="AO24" s="613"/>
      <c r="AP24" s="613"/>
      <c r="AQ24" s="613"/>
      <c r="AR24" s="613"/>
      <c r="AS24" s="613"/>
      <c r="AT24" s="613"/>
      <c r="AU24" s="613"/>
      <c r="AV24" s="613"/>
      <c r="AW24" s="613"/>
      <c r="AX24" s="613"/>
      <c r="AY24" s="613"/>
      <c r="AZ24" s="27" t="s">
        <v>196</v>
      </c>
      <c r="BE24" s="607"/>
      <c r="BF24" s="607"/>
      <c r="BG24" s="607"/>
      <c r="BH24" s="607"/>
      <c r="BI24" s="607"/>
      <c r="BJ24" s="607"/>
      <c r="BK24" s="609"/>
      <c r="BL24" s="609"/>
      <c r="BM24" s="609"/>
      <c r="BN24" s="609"/>
      <c r="BO24" s="609"/>
      <c r="BP24" s="607"/>
      <c r="BQ24" s="607"/>
      <c r="BR24" s="607"/>
      <c r="BS24" s="607"/>
      <c r="BT24" s="607"/>
      <c r="BU24" s="607"/>
      <c r="BV24" s="607"/>
      <c r="BW24" s="607"/>
      <c r="BX24" s="607"/>
      <c r="BY24" s="607"/>
      <c r="BZ24" s="607"/>
      <c r="CA24" s="607"/>
      <c r="CB24" s="607"/>
      <c r="CC24" s="607"/>
      <c r="CD24" s="607"/>
      <c r="CE24" s="607"/>
      <c r="CF24" s="607"/>
      <c r="CG24" s="607"/>
    </row>
    <row r="25" spans="1:90" s="3" customFormat="1" ht="14.25" customHeight="1" thickTop="1">
      <c r="A25" s="715">
        <f>IF(B25="✔",1,0)</f>
        <v>0</v>
      </c>
      <c r="B25" s="716" t="s">
        <v>271</v>
      </c>
      <c r="C25" s="718" t="s">
        <v>69</v>
      </c>
      <c r="D25" s="718"/>
      <c r="E25" s="720" t="s">
        <v>189</v>
      </c>
      <c r="F25" s="720"/>
      <c r="G25" s="720"/>
      <c r="H25" s="720"/>
      <c r="I25" s="720"/>
      <c r="J25" s="720"/>
      <c r="K25" s="720"/>
      <c r="L25" s="720"/>
      <c r="M25" s="720"/>
      <c r="N25" s="721" t="s">
        <v>78</v>
      </c>
      <c r="R25" s="724"/>
      <c r="S25" s="684" t="s">
        <v>190</v>
      </c>
      <c r="T25" s="684"/>
      <c r="U25" s="684"/>
      <c r="V25" s="684"/>
      <c r="W25" s="684"/>
      <c r="X25" s="684"/>
      <c r="Y25" s="684"/>
      <c r="Z25" s="684"/>
      <c r="AA25" s="610" t="s">
        <v>84</v>
      </c>
      <c r="AS25" s="616" t="str">
        <f>IF(OR(AND(H9&lt;&gt;"",B19="✔",A37&gt;0,Q33&gt;0),AND(H9&lt;&gt;"",B19="✔",B37="✔",A55&gt;0,R43="✔",AD49&gt;0,Q33&gt;0)),"✔","")</f>
        <v/>
      </c>
      <c r="AT25" s="617"/>
      <c r="AU25" s="622" t="s">
        <v>63</v>
      </c>
      <c r="AV25" s="623" t="s">
        <v>59</v>
      </c>
      <c r="AW25" s="624"/>
      <c r="AX25" s="624"/>
      <c r="AY25" s="625"/>
      <c r="BE25" s="607"/>
      <c r="BF25" s="607"/>
      <c r="BG25" s="607"/>
      <c r="BH25" s="607"/>
      <c r="BI25" s="607"/>
      <c r="BJ25" s="607"/>
      <c r="BK25" s="609"/>
      <c r="BL25" s="609"/>
      <c r="BM25" s="609"/>
      <c r="BN25" s="609"/>
      <c r="BO25" s="609"/>
      <c r="BP25" s="607"/>
      <c r="BQ25" s="607"/>
      <c r="BR25" s="607"/>
      <c r="BS25" s="607"/>
      <c r="BT25" s="607"/>
      <c r="BU25" s="607"/>
      <c r="BV25" s="607"/>
      <c r="BW25" s="607"/>
      <c r="BX25" s="607"/>
      <c r="BY25" s="607"/>
      <c r="BZ25" s="607"/>
      <c r="CA25" s="607"/>
      <c r="CB25" s="607"/>
      <c r="CC25" s="607"/>
      <c r="CD25" s="607"/>
      <c r="CE25" s="607"/>
      <c r="CF25" s="607"/>
      <c r="CG25" s="607"/>
    </row>
    <row r="26" spans="1:90" s="3" customFormat="1" ht="14.25" customHeight="1" thickBot="1">
      <c r="A26" s="715"/>
      <c r="B26" s="717"/>
      <c r="C26" s="719"/>
      <c r="D26" s="719"/>
      <c r="E26" s="687"/>
      <c r="F26" s="687"/>
      <c r="G26" s="687"/>
      <c r="H26" s="687"/>
      <c r="I26" s="687"/>
      <c r="J26" s="687"/>
      <c r="K26" s="687"/>
      <c r="L26" s="687"/>
      <c r="M26" s="687"/>
      <c r="N26" s="722"/>
      <c r="O26" s="633" t="s">
        <v>68</v>
      </c>
      <c r="P26" s="634"/>
      <c r="Q26" s="635"/>
      <c r="R26" s="725"/>
      <c r="S26" s="687"/>
      <c r="T26" s="687"/>
      <c r="U26" s="687"/>
      <c r="V26" s="687"/>
      <c r="W26" s="687"/>
      <c r="X26" s="687"/>
      <c r="Y26" s="687"/>
      <c r="Z26" s="687"/>
      <c r="AA26" s="611"/>
      <c r="AB26" s="800" t="s">
        <v>66</v>
      </c>
      <c r="AC26" s="730"/>
      <c r="AD26" s="730"/>
      <c r="AE26" s="730"/>
      <c r="AF26" s="730"/>
      <c r="AG26" s="730"/>
      <c r="AH26" s="730"/>
      <c r="AI26" s="730"/>
      <c r="AJ26" s="730"/>
      <c r="AK26" s="730"/>
      <c r="AL26" s="730"/>
      <c r="AM26" s="730"/>
      <c r="AN26" s="730"/>
      <c r="AO26" s="730"/>
      <c r="AP26" s="730"/>
      <c r="AQ26" s="730"/>
      <c r="AR26" s="731"/>
      <c r="AS26" s="618"/>
      <c r="AT26" s="619"/>
      <c r="AU26" s="622"/>
      <c r="AV26" s="626"/>
      <c r="AW26" s="627"/>
      <c r="AX26" s="627"/>
      <c r="AY26" s="628"/>
      <c r="BE26" s="607" t="str">
        <f>AS32</f>
        <v/>
      </c>
      <c r="BF26" s="607"/>
      <c r="BG26" s="607">
        <f t="shared" ref="BG26" si="2">IF(BE26="✔",1,0)</f>
        <v>0</v>
      </c>
      <c r="BH26" s="607"/>
      <c r="BI26" s="607" t="s">
        <v>91</v>
      </c>
      <c r="BJ26" s="607"/>
      <c r="BK26" s="609" t="str">
        <f>AV32</f>
        <v>廃止
（返還不要）</v>
      </c>
      <c r="BL26" s="609"/>
      <c r="BM26" s="609"/>
      <c r="BN26" s="609"/>
      <c r="BO26" s="609"/>
      <c r="BP26" s="607"/>
      <c r="BQ26" s="607"/>
      <c r="BR26" s="607"/>
      <c r="BS26" s="607"/>
      <c r="BT26" s="607"/>
      <c r="BU26" s="607"/>
      <c r="BV26" s="607"/>
      <c r="BW26" s="607"/>
      <c r="BX26" s="607"/>
      <c r="BY26" s="607"/>
      <c r="BZ26" s="607"/>
      <c r="CA26" s="607"/>
      <c r="CB26" s="607"/>
      <c r="CC26" s="607"/>
      <c r="CD26" s="607"/>
      <c r="CE26" s="607"/>
      <c r="CF26" s="607"/>
      <c r="CG26" s="607"/>
    </row>
    <row r="27" spans="1:90" s="3" customFormat="1" ht="14.25" customHeight="1" thickTop="1">
      <c r="A27" s="715"/>
      <c r="B27" s="717"/>
      <c r="C27" s="719"/>
      <c r="D27" s="719"/>
      <c r="E27" s="687"/>
      <c r="F27" s="687"/>
      <c r="G27" s="687"/>
      <c r="H27" s="687"/>
      <c r="I27" s="687"/>
      <c r="J27" s="687"/>
      <c r="K27" s="687"/>
      <c r="L27" s="687"/>
      <c r="M27" s="687"/>
      <c r="N27" s="722"/>
      <c r="O27" s="726" t="s">
        <v>81</v>
      </c>
      <c r="P27" s="727"/>
      <c r="Q27" s="728"/>
      <c r="R27" s="725"/>
      <c r="S27" s="687"/>
      <c r="T27" s="687"/>
      <c r="U27" s="687"/>
      <c r="V27" s="687"/>
      <c r="W27" s="687"/>
      <c r="X27" s="687"/>
      <c r="Y27" s="687"/>
      <c r="Z27" s="687"/>
      <c r="AA27" s="611"/>
      <c r="AB27" s="102"/>
      <c r="AC27" s="43"/>
      <c r="AD27" s="43"/>
      <c r="AE27" s="43"/>
      <c r="AF27" s="43"/>
      <c r="AG27" s="43"/>
      <c r="AH27" s="43"/>
      <c r="AI27" s="43"/>
      <c r="AJ27" s="43"/>
      <c r="AK27" s="43"/>
      <c r="AL27" s="43"/>
      <c r="AM27" s="43"/>
      <c r="AN27" s="43"/>
      <c r="AO27" s="43"/>
      <c r="AP27" s="795"/>
      <c r="AQ27" s="795"/>
      <c r="AR27" s="796"/>
      <c r="AS27" s="618"/>
      <c r="AT27" s="619"/>
      <c r="AU27" s="622"/>
      <c r="AV27" s="626"/>
      <c r="AW27" s="627"/>
      <c r="AX27" s="627"/>
      <c r="AY27" s="628"/>
      <c r="BE27" s="607"/>
      <c r="BF27" s="607"/>
      <c r="BG27" s="607"/>
      <c r="BH27" s="607"/>
      <c r="BI27" s="607"/>
      <c r="BJ27" s="607"/>
      <c r="BK27" s="609"/>
      <c r="BL27" s="609"/>
      <c r="BM27" s="609"/>
      <c r="BN27" s="609"/>
      <c r="BO27" s="609"/>
      <c r="BP27" s="607"/>
      <c r="BQ27" s="607"/>
      <c r="BR27" s="607"/>
      <c r="BS27" s="607"/>
      <c r="BT27" s="607"/>
      <c r="BU27" s="607"/>
      <c r="BV27" s="607"/>
      <c r="BW27" s="607"/>
      <c r="BX27" s="607"/>
      <c r="BY27" s="607"/>
      <c r="BZ27" s="607"/>
      <c r="CA27" s="607"/>
      <c r="CB27" s="607"/>
      <c r="CC27" s="607"/>
      <c r="CD27" s="607"/>
      <c r="CE27" s="607"/>
      <c r="CF27" s="607"/>
      <c r="CG27" s="607"/>
    </row>
    <row r="28" spans="1:90" s="3" customFormat="1" ht="14.25" customHeight="1" thickBot="1">
      <c r="A28" s="715"/>
      <c r="B28" s="717"/>
      <c r="C28" s="719"/>
      <c r="D28" s="719"/>
      <c r="E28" s="687"/>
      <c r="F28" s="687"/>
      <c r="G28" s="687"/>
      <c r="H28" s="687"/>
      <c r="I28" s="687"/>
      <c r="J28" s="687"/>
      <c r="K28" s="687"/>
      <c r="L28" s="687"/>
      <c r="M28" s="687"/>
      <c r="N28" s="722"/>
      <c r="O28" s="2"/>
      <c r="P28" s="2"/>
      <c r="Q28" s="350">
        <f>IF(R25="✔",1,0)</f>
        <v>0</v>
      </c>
      <c r="R28" s="725"/>
      <c r="S28" s="687"/>
      <c r="T28" s="687"/>
      <c r="U28" s="687"/>
      <c r="V28" s="687"/>
      <c r="W28" s="687"/>
      <c r="X28" s="687"/>
      <c r="Y28" s="687"/>
      <c r="Z28" s="687"/>
      <c r="AA28" s="611"/>
      <c r="AB28" s="103"/>
      <c r="AC28" s="2"/>
      <c r="AD28" s="2"/>
      <c r="AE28" s="2"/>
      <c r="AF28" s="2"/>
      <c r="AG28" s="2"/>
      <c r="AH28" s="2"/>
      <c r="AI28" s="2"/>
      <c r="AJ28" s="2"/>
      <c r="AK28" s="2"/>
      <c r="AL28" s="2"/>
      <c r="AM28" s="2"/>
      <c r="AN28" s="2"/>
      <c r="AO28" s="2"/>
      <c r="AP28" s="21"/>
      <c r="AQ28" s="21"/>
      <c r="AR28" s="104"/>
      <c r="AS28" s="620"/>
      <c r="AT28" s="621"/>
      <c r="AU28" s="622"/>
      <c r="AV28" s="629"/>
      <c r="AW28" s="630"/>
      <c r="AX28" s="630"/>
      <c r="AY28" s="631"/>
      <c r="BE28" s="607"/>
      <c r="BF28" s="607"/>
      <c r="BG28" s="607"/>
      <c r="BH28" s="607"/>
      <c r="BI28" s="607"/>
      <c r="BJ28" s="607"/>
      <c r="BK28" s="609"/>
      <c r="BL28" s="609"/>
      <c r="BM28" s="609"/>
      <c r="BN28" s="609"/>
      <c r="BO28" s="609"/>
      <c r="BP28" s="607"/>
      <c r="BQ28" s="607"/>
      <c r="BR28" s="607"/>
      <c r="BS28" s="607"/>
      <c r="BT28" s="607"/>
      <c r="BU28" s="607"/>
      <c r="BV28" s="607"/>
      <c r="BW28" s="607"/>
      <c r="BX28" s="607"/>
      <c r="BY28" s="607"/>
      <c r="BZ28" s="607"/>
      <c r="CA28" s="607"/>
      <c r="CB28" s="607"/>
      <c r="CC28" s="607"/>
      <c r="CD28" s="607"/>
      <c r="CE28" s="607"/>
      <c r="CF28" s="607"/>
      <c r="CG28" s="607"/>
    </row>
    <row r="29" spans="1:90" s="3" customFormat="1" ht="14.25" customHeight="1">
      <c r="A29" s="715">
        <f>IF(B29="✔",1,0)</f>
        <v>0</v>
      </c>
      <c r="B29" s="717"/>
      <c r="C29" s="719" t="s">
        <v>70</v>
      </c>
      <c r="D29" s="732"/>
      <c r="E29" s="687" t="s">
        <v>56</v>
      </c>
      <c r="F29" s="687"/>
      <c r="G29" s="687"/>
      <c r="H29" s="687"/>
      <c r="I29" s="687"/>
      <c r="J29" s="687"/>
      <c r="K29" s="687"/>
      <c r="L29" s="687"/>
      <c r="M29" s="687"/>
      <c r="N29" s="722"/>
      <c r="O29" s="2"/>
      <c r="P29" s="2"/>
      <c r="Q29" s="715">
        <f>IF(R29="✔",1,0)</f>
        <v>0</v>
      </c>
      <c r="R29" s="725"/>
      <c r="S29" s="687" t="s">
        <v>48</v>
      </c>
      <c r="T29" s="687"/>
      <c r="U29" s="687"/>
      <c r="V29" s="687"/>
      <c r="W29" s="687"/>
      <c r="X29" s="687"/>
      <c r="Y29" s="687"/>
      <c r="Z29" s="687"/>
      <c r="AA29" s="611"/>
      <c r="AC29" s="2"/>
      <c r="BE29" s="607"/>
      <c r="BF29" s="607"/>
      <c r="BG29" s="607"/>
      <c r="BH29" s="607"/>
      <c r="BI29" s="607"/>
      <c r="BJ29" s="607"/>
      <c r="BK29" s="609"/>
      <c r="BL29" s="609"/>
      <c r="BM29" s="609"/>
      <c r="BN29" s="609"/>
      <c r="BO29" s="609"/>
      <c r="BP29" s="607"/>
      <c r="BQ29" s="607"/>
      <c r="BR29" s="607"/>
      <c r="BS29" s="607"/>
      <c r="BT29" s="607"/>
      <c r="BU29" s="607"/>
      <c r="BV29" s="607"/>
      <c r="BW29" s="607"/>
      <c r="BX29" s="607"/>
      <c r="BY29" s="607"/>
      <c r="BZ29" s="607"/>
      <c r="CA29" s="607"/>
      <c r="CB29" s="607"/>
      <c r="CC29" s="607"/>
      <c r="CD29" s="607"/>
      <c r="CE29" s="607"/>
      <c r="CF29" s="607"/>
      <c r="CG29" s="607"/>
    </row>
    <row r="30" spans="1:90" s="3" customFormat="1" ht="14.25" customHeight="1">
      <c r="A30" s="715"/>
      <c r="B30" s="717"/>
      <c r="C30" s="732"/>
      <c r="D30" s="732"/>
      <c r="E30" s="687"/>
      <c r="F30" s="687"/>
      <c r="G30" s="687"/>
      <c r="H30" s="687"/>
      <c r="I30" s="687"/>
      <c r="J30" s="687"/>
      <c r="K30" s="687"/>
      <c r="L30" s="687"/>
      <c r="M30" s="687"/>
      <c r="N30" s="722"/>
      <c r="O30" s="2"/>
      <c r="P30" s="2"/>
      <c r="Q30" s="715"/>
      <c r="R30" s="725"/>
      <c r="S30" s="687"/>
      <c r="T30" s="687"/>
      <c r="U30" s="687"/>
      <c r="V30" s="687"/>
      <c r="W30" s="687"/>
      <c r="X30" s="687"/>
      <c r="Y30" s="687"/>
      <c r="Z30" s="687"/>
      <c r="AA30" s="611"/>
      <c r="AC30" s="2"/>
      <c r="BB30" s="35"/>
      <c r="BC30" s="35"/>
      <c r="BD30" s="35"/>
      <c r="BE30" s="607"/>
      <c r="BF30" s="607"/>
      <c r="BG30" s="607"/>
      <c r="BH30" s="607"/>
      <c r="BI30" s="607"/>
      <c r="BJ30" s="607"/>
      <c r="BK30" s="609"/>
      <c r="BL30" s="609"/>
      <c r="BM30" s="609"/>
      <c r="BN30" s="609"/>
      <c r="BO30" s="609"/>
      <c r="BP30" s="607"/>
      <c r="BQ30" s="607"/>
      <c r="BR30" s="607"/>
      <c r="BS30" s="607"/>
      <c r="BT30" s="607"/>
      <c r="BU30" s="607"/>
      <c r="BV30" s="607"/>
      <c r="BW30" s="607"/>
      <c r="BX30" s="607"/>
      <c r="BY30" s="607"/>
      <c r="BZ30" s="607"/>
      <c r="CA30" s="607"/>
      <c r="CB30" s="607"/>
      <c r="CC30" s="607"/>
      <c r="CD30" s="607"/>
      <c r="CE30" s="607"/>
      <c r="CF30" s="607"/>
      <c r="CG30" s="607"/>
    </row>
    <row r="31" spans="1:90" s="3" customFormat="1" ht="14.25" customHeight="1" thickBot="1">
      <c r="A31" s="715"/>
      <c r="B31" s="717"/>
      <c r="C31" s="732"/>
      <c r="D31" s="732"/>
      <c r="E31" s="687"/>
      <c r="F31" s="687"/>
      <c r="G31" s="687"/>
      <c r="H31" s="687"/>
      <c r="I31" s="687"/>
      <c r="J31" s="687"/>
      <c r="K31" s="687"/>
      <c r="L31" s="687"/>
      <c r="M31" s="687"/>
      <c r="N31" s="722"/>
      <c r="O31" s="2"/>
      <c r="P31" s="2"/>
      <c r="Q31" s="715"/>
      <c r="R31" s="725"/>
      <c r="S31" s="687"/>
      <c r="T31" s="687"/>
      <c r="U31" s="687"/>
      <c r="V31" s="687"/>
      <c r="W31" s="687"/>
      <c r="X31" s="687"/>
      <c r="Y31" s="687"/>
      <c r="Z31" s="687"/>
      <c r="AA31" s="611"/>
      <c r="AC31" s="2"/>
      <c r="AV31" s="632" t="s">
        <v>91</v>
      </c>
      <c r="AW31" s="632"/>
      <c r="AX31" s="632"/>
      <c r="AY31" s="632"/>
      <c r="BB31" s="2"/>
      <c r="BC31" s="2"/>
      <c r="BD31" s="2"/>
      <c r="BE31" s="607" t="str">
        <f>C60</f>
        <v/>
      </c>
      <c r="BF31" s="607"/>
      <c r="BG31" s="607">
        <f t="shared" ref="BG31" si="3">IF(BE31="✔",1,0)</f>
        <v>0</v>
      </c>
      <c r="BH31" s="607"/>
      <c r="BI31" s="607" t="s">
        <v>92</v>
      </c>
      <c r="BJ31" s="607"/>
      <c r="BK31" s="609" t="str">
        <f>F60</f>
        <v>継続</v>
      </c>
      <c r="BL31" s="609"/>
      <c r="BM31" s="609"/>
      <c r="BN31" s="609"/>
      <c r="BO31" s="609"/>
      <c r="BP31" s="607"/>
      <c r="BQ31" s="607"/>
      <c r="BR31" s="607"/>
      <c r="BS31" s="607"/>
      <c r="BT31" s="607"/>
      <c r="BU31" s="607"/>
      <c r="BV31" s="607"/>
      <c r="BW31" s="607"/>
      <c r="BX31" s="607"/>
      <c r="BY31" s="607"/>
      <c r="BZ31" s="607"/>
      <c r="CA31" s="607"/>
      <c r="CB31" s="607"/>
      <c r="CC31" s="607"/>
      <c r="CD31" s="607"/>
      <c r="CE31" s="607"/>
      <c r="CF31" s="607"/>
      <c r="CG31" s="607"/>
    </row>
    <row r="32" spans="1:90" s="3" customFormat="1" ht="14.25" customHeight="1" thickBot="1">
      <c r="A32" s="715"/>
      <c r="B32" s="717"/>
      <c r="C32" s="732"/>
      <c r="D32" s="732"/>
      <c r="E32" s="687"/>
      <c r="F32" s="687"/>
      <c r="G32" s="687"/>
      <c r="H32" s="687"/>
      <c r="I32" s="687"/>
      <c r="J32" s="687"/>
      <c r="K32" s="687"/>
      <c r="L32" s="687"/>
      <c r="M32" s="687"/>
      <c r="N32" s="722"/>
      <c r="O32" s="2"/>
      <c r="P32" s="2"/>
      <c r="Q32" s="715"/>
      <c r="R32" s="733"/>
      <c r="S32" s="690"/>
      <c r="T32" s="690"/>
      <c r="U32" s="690"/>
      <c r="V32" s="690"/>
      <c r="W32" s="690"/>
      <c r="X32" s="690"/>
      <c r="Y32" s="690"/>
      <c r="Z32" s="690"/>
      <c r="AA32" s="612"/>
      <c r="AC32" s="2"/>
      <c r="AP32" s="21"/>
      <c r="AQ32" s="21"/>
      <c r="AR32" s="21"/>
      <c r="AS32" s="616" t="str">
        <f>IF(OR(AND(H9&lt;&gt;"",B19="✔",A37&gt;0,R33="✔")),"✔","")</f>
        <v/>
      </c>
      <c r="AT32" s="617"/>
      <c r="AU32" s="622" t="s">
        <v>63</v>
      </c>
      <c r="AV32" s="623" t="s">
        <v>58</v>
      </c>
      <c r="AW32" s="624"/>
      <c r="AX32" s="624"/>
      <c r="AY32" s="625"/>
      <c r="BB32" s="35"/>
      <c r="BC32" s="35"/>
      <c r="BD32" s="35"/>
      <c r="BE32" s="607"/>
      <c r="BF32" s="607"/>
      <c r="BG32" s="607"/>
      <c r="BH32" s="607"/>
      <c r="BI32" s="607"/>
      <c r="BJ32" s="607"/>
      <c r="BK32" s="609"/>
      <c r="BL32" s="609"/>
      <c r="BM32" s="609"/>
      <c r="BN32" s="609"/>
      <c r="BO32" s="609"/>
      <c r="BP32" s="607"/>
      <c r="BQ32" s="607"/>
      <c r="BR32" s="607"/>
      <c r="BS32" s="607"/>
      <c r="BT32" s="607"/>
      <c r="BU32" s="607"/>
      <c r="BV32" s="607"/>
      <c r="BW32" s="607"/>
      <c r="BX32" s="607"/>
      <c r="BY32" s="607"/>
      <c r="BZ32" s="607"/>
      <c r="CA32" s="607"/>
      <c r="CB32" s="607"/>
      <c r="CC32" s="607"/>
      <c r="CD32" s="607"/>
      <c r="CE32" s="607"/>
      <c r="CF32" s="607"/>
      <c r="CG32" s="607"/>
    </row>
    <row r="33" spans="1:160" s="3" customFormat="1" ht="14.25" customHeight="1" thickBot="1">
      <c r="A33" s="715">
        <f>IF(B33="✔",1,0)</f>
        <v>0</v>
      </c>
      <c r="B33" s="717"/>
      <c r="C33" s="719" t="s">
        <v>71</v>
      </c>
      <c r="D33" s="732"/>
      <c r="E33" s="687" t="s">
        <v>57</v>
      </c>
      <c r="F33" s="687"/>
      <c r="G33" s="687"/>
      <c r="H33" s="687"/>
      <c r="I33" s="687"/>
      <c r="J33" s="687"/>
      <c r="K33" s="687"/>
      <c r="L33" s="687"/>
      <c r="M33" s="687"/>
      <c r="N33" s="722"/>
      <c r="O33" s="2"/>
      <c r="P33" s="2"/>
      <c r="Q33" s="715">
        <f>Q28+Q29</f>
        <v>0</v>
      </c>
      <c r="R33" s="736"/>
      <c r="S33" s="792" t="s">
        <v>261</v>
      </c>
      <c r="T33" s="793"/>
      <c r="U33" s="793"/>
      <c r="V33" s="793"/>
      <c r="W33" s="793"/>
      <c r="X33" s="793"/>
      <c r="Y33" s="793"/>
      <c r="Z33" s="793"/>
      <c r="AA33" s="793"/>
      <c r="AB33" s="729" t="s">
        <v>64</v>
      </c>
      <c r="AC33" s="730"/>
      <c r="AD33" s="730"/>
      <c r="AE33" s="730"/>
      <c r="AF33" s="730"/>
      <c r="AG33" s="730"/>
      <c r="AH33" s="730"/>
      <c r="AI33" s="730"/>
      <c r="AJ33" s="730"/>
      <c r="AK33" s="730"/>
      <c r="AL33" s="730"/>
      <c r="AM33" s="730"/>
      <c r="AN33" s="730"/>
      <c r="AO33" s="730"/>
      <c r="AP33" s="730"/>
      <c r="AQ33" s="730"/>
      <c r="AR33" s="731"/>
      <c r="AS33" s="618"/>
      <c r="AT33" s="619"/>
      <c r="AU33" s="622"/>
      <c r="AV33" s="626"/>
      <c r="AW33" s="627"/>
      <c r="AX33" s="627"/>
      <c r="AY33" s="628"/>
      <c r="BB33" s="35"/>
      <c r="BC33" s="35"/>
      <c r="BD33" s="35"/>
      <c r="BE33" s="607"/>
      <c r="BF33" s="607"/>
      <c r="BG33" s="607"/>
      <c r="BH33" s="607"/>
      <c r="BI33" s="607"/>
      <c r="BJ33" s="607"/>
      <c r="BK33" s="609"/>
      <c r="BL33" s="609"/>
      <c r="BM33" s="609"/>
      <c r="BN33" s="609"/>
      <c r="BO33" s="609"/>
      <c r="BP33" s="607"/>
      <c r="BQ33" s="607"/>
      <c r="BR33" s="607"/>
      <c r="BS33" s="607"/>
      <c r="BT33" s="607"/>
      <c r="BU33" s="607"/>
      <c r="BV33" s="607"/>
      <c r="BW33" s="607"/>
      <c r="BX33" s="607"/>
      <c r="BY33" s="607"/>
      <c r="BZ33" s="607"/>
      <c r="CA33" s="607"/>
      <c r="CB33" s="607"/>
      <c r="CC33" s="607"/>
      <c r="CD33" s="607"/>
      <c r="CE33" s="607"/>
      <c r="CF33" s="607"/>
      <c r="CG33" s="607"/>
    </row>
    <row r="34" spans="1:160" s="3" customFormat="1" ht="14.25" customHeight="1" thickTop="1">
      <c r="A34" s="715"/>
      <c r="B34" s="717"/>
      <c r="C34" s="732"/>
      <c r="D34" s="732"/>
      <c r="E34" s="687"/>
      <c r="F34" s="687"/>
      <c r="G34" s="687"/>
      <c r="H34" s="687"/>
      <c r="I34" s="687"/>
      <c r="J34" s="687"/>
      <c r="K34" s="687"/>
      <c r="L34" s="687"/>
      <c r="M34" s="687"/>
      <c r="N34" s="722"/>
      <c r="O34" s="2"/>
      <c r="P34" s="2"/>
      <c r="Q34" s="715"/>
      <c r="R34" s="737"/>
      <c r="S34" s="794"/>
      <c r="T34" s="794"/>
      <c r="U34" s="794"/>
      <c r="V34" s="794"/>
      <c r="W34" s="794"/>
      <c r="X34" s="794"/>
      <c r="Y34" s="794"/>
      <c r="Z34" s="794"/>
      <c r="AA34" s="794"/>
      <c r="AB34" s="105"/>
      <c r="AC34" s="43"/>
      <c r="AD34" s="43"/>
      <c r="AE34" s="43"/>
      <c r="AF34" s="43"/>
      <c r="AG34" s="43"/>
      <c r="AH34" s="43"/>
      <c r="AI34" s="43"/>
      <c r="AJ34" s="43"/>
      <c r="AK34" s="43"/>
      <c r="AL34" s="43"/>
      <c r="AM34" s="43"/>
      <c r="AN34" s="43"/>
      <c r="AO34" s="43"/>
      <c r="AP34" s="795"/>
      <c r="AQ34" s="795"/>
      <c r="AR34" s="796"/>
      <c r="AS34" s="618"/>
      <c r="AT34" s="619"/>
      <c r="AU34" s="622"/>
      <c r="AV34" s="626"/>
      <c r="AW34" s="627"/>
      <c r="AX34" s="627"/>
      <c r="AY34" s="628"/>
      <c r="BB34" s="35"/>
      <c r="BC34" s="35"/>
      <c r="BD34" s="35"/>
      <c r="BE34" s="607"/>
      <c r="BF34" s="607"/>
      <c r="BG34" s="607"/>
      <c r="BH34" s="607"/>
      <c r="BI34" s="607"/>
      <c r="BJ34" s="607"/>
      <c r="BK34" s="609"/>
      <c r="BL34" s="609"/>
      <c r="BM34" s="609"/>
      <c r="BN34" s="609"/>
      <c r="BO34" s="609"/>
      <c r="BP34" s="607"/>
      <c r="BQ34" s="607"/>
      <c r="BR34" s="607"/>
      <c r="BS34" s="607"/>
      <c r="BT34" s="607"/>
      <c r="BU34" s="607"/>
      <c r="BV34" s="607"/>
      <c r="BW34" s="607"/>
      <c r="BX34" s="607"/>
      <c r="BY34" s="607"/>
      <c r="BZ34" s="607"/>
      <c r="CA34" s="607"/>
      <c r="CB34" s="607"/>
      <c r="CC34" s="607"/>
      <c r="CD34" s="607"/>
      <c r="CE34" s="607"/>
      <c r="CF34" s="607"/>
      <c r="CG34" s="607"/>
    </row>
    <row r="35" spans="1:160" s="3" customFormat="1" ht="14.25" customHeight="1" thickBot="1">
      <c r="A35" s="715"/>
      <c r="B35" s="717"/>
      <c r="C35" s="732"/>
      <c r="D35" s="732"/>
      <c r="E35" s="687"/>
      <c r="F35" s="687"/>
      <c r="G35" s="687"/>
      <c r="H35" s="687"/>
      <c r="I35" s="687"/>
      <c r="J35" s="687"/>
      <c r="K35" s="687"/>
      <c r="L35" s="687"/>
      <c r="M35" s="687"/>
      <c r="N35" s="722"/>
      <c r="O35" s="2"/>
      <c r="P35" s="33"/>
      <c r="Q35" s="715"/>
      <c r="R35" s="737"/>
      <c r="S35" s="794"/>
      <c r="T35" s="794"/>
      <c r="U35" s="794"/>
      <c r="V35" s="794"/>
      <c r="W35" s="794"/>
      <c r="X35" s="794"/>
      <c r="Y35" s="794"/>
      <c r="Z35" s="794"/>
      <c r="AA35" s="794"/>
      <c r="AB35" s="108" t="s">
        <v>113</v>
      </c>
      <c r="AC35" s="38" t="s">
        <v>114</v>
      </c>
      <c r="AJ35" s="2"/>
      <c r="AK35" s="2"/>
      <c r="AR35" s="42"/>
      <c r="AS35" s="620"/>
      <c r="AT35" s="621"/>
      <c r="AU35" s="622"/>
      <c r="AV35" s="629"/>
      <c r="AW35" s="630"/>
      <c r="AX35" s="630"/>
      <c r="AY35" s="631"/>
      <c r="BB35" s="35"/>
      <c r="BC35" s="35"/>
      <c r="BE35" s="607"/>
      <c r="BF35" s="607"/>
      <c r="BG35" s="607"/>
      <c r="BH35" s="607"/>
      <c r="BI35" s="607"/>
      <c r="BJ35" s="607"/>
      <c r="BK35" s="609"/>
      <c r="BL35" s="609"/>
      <c r="BM35" s="609"/>
      <c r="BN35" s="609"/>
      <c r="BO35" s="609"/>
      <c r="BP35" s="607"/>
      <c r="BQ35" s="607"/>
      <c r="BR35" s="607"/>
      <c r="BS35" s="607"/>
      <c r="BT35" s="607"/>
      <c r="BU35" s="607"/>
      <c r="BV35" s="607"/>
      <c r="BW35" s="607"/>
      <c r="BX35" s="607"/>
      <c r="BY35" s="607"/>
      <c r="BZ35" s="607"/>
      <c r="CA35" s="607"/>
      <c r="CB35" s="607"/>
      <c r="CC35" s="607"/>
      <c r="CD35" s="607"/>
      <c r="CE35" s="607"/>
      <c r="CF35" s="607"/>
      <c r="CG35" s="607"/>
    </row>
    <row r="36" spans="1:160" s="3" customFormat="1" ht="14.25" customHeight="1" thickBot="1">
      <c r="A36" s="715"/>
      <c r="B36" s="734"/>
      <c r="C36" s="735"/>
      <c r="D36" s="735"/>
      <c r="E36" s="771"/>
      <c r="F36" s="771"/>
      <c r="G36" s="771"/>
      <c r="H36" s="771"/>
      <c r="I36" s="771"/>
      <c r="J36" s="771"/>
      <c r="K36" s="771"/>
      <c r="L36" s="771"/>
      <c r="M36" s="771"/>
      <c r="N36" s="723"/>
      <c r="O36" s="108" t="s">
        <v>113</v>
      </c>
      <c r="P36" s="38" t="s">
        <v>114</v>
      </c>
      <c r="Q36" s="109"/>
      <c r="U36" s="788"/>
      <c r="V36" s="788"/>
      <c r="AB36" s="350" t="str">
        <f>IF(OR(H9="",B19="",A37=0,R25="✔",R29="✔"),"","✔")</f>
        <v/>
      </c>
      <c r="AC36" s="350" t="str">
        <f>IF(OR(H9="",B19="",A37=0,R33="✔"),"","✔")</f>
        <v/>
      </c>
      <c r="AD36" s="2"/>
      <c r="AN36" s="2"/>
      <c r="BB36" s="2"/>
      <c r="BC36" s="2"/>
      <c r="BE36" s="607" t="str">
        <f>S60</f>
        <v/>
      </c>
      <c r="BF36" s="607"/>
      <c r="BG36" s="607">
        <f t="shared" ref="BG36" si="4">IF(BE36="✔",1,0)</f>
        <v>0</v>
      </c>
      <c r="BH36" s="607"/>
      <c r="BI36" s="607" t="s">
        <v>93</v>
      </c>
      <c r="BJ36" s="607"/>
      <c r="BK36" s="609" t="str">
        <f>V60</f>
        <v>継続</v>
      </c>
      <c r="BL36" s="609"/>
      <c r="BM36" s="609"/>
      <c r="BN36" s="609"/>
      <c r="BO36" s="609"/>
      <c r="BP36" s="607"/>
      <c r="BQ36" s="607"/>
      <c r="BR36" s="607"/>
      <c r="BS36" s="607"/>
      <c r="BT36" s="607"/>
      <c r="BU36" s="607"/>
      <c r="BV36" s="607"/>
      <c r="BW36" s="607"/>
      <c r="BX36" s="607"/>
      <c r="BY36" s="607"/>
      <c r="BZ36" s="607"/>
      <c r="CA36" s="607"/>
      <c r="CB36" s="607"/>
      <c r="CC36" s="607"/>
      <c r="CD36" s="607"/>
      <c r="CE36" s="607"/>
      <c r="CF36" s="607"/>
      <c r="CG36" s="607"/>
    </row>
    <row r="37" spans="1:160" s="3" customFormat="1" ht="14.25" customHeight="1" thickTop="1">
      <c r="A37" s="715">
        <f>A25+A29+A33</f>
        <v>0</v>
      </c>
      <c r="B37" s="736"/>
      <c r="C37" s="700" t="s">
        <v>72</v>
      </c>
      <c r="D37" s="636"/>
      <c r="E37" s="636"/>
      <c r="F37" s="636"/>
      <c r="G37" s="636"/>
      <c r="H37" s="636"/>
      <c r="I37" s="636"/>
      <c r="J37" s="636"/>
      <c r="K37" s="636"/>
      <c r="L37" s="636"/>
      <c r="M37" s="636"/>
      <c r="N37" s="701"/>
      <c r="O37" s="350" t="str">
        <f>IF(OR(H9="",B19=""),"",IF(OR(B25="✔",B29="✔",B33="✔"),"","✔"))</f>
        <v/>
      </c>
      <c r="P37" s="350" t="str">
        <f>IF(OR(H9="",B19=""),"",IF(B37="✔","","✔"))</f>
        <v/>
      </c>
      <c r="Q37" s="109"/>
      <c r="R37" s="35"/>
      <c r="S37" s="35"/>
      <c r="T37" s="35"/>
      <c r="U37" s="35"/>
      <c r="V37" s="2"/>
      <c r="W37" s="2"/>
      <c r="X37" s="789"/>
      <c r="Y37" s="2"/>
      <c r="Z37" s="2"/>
      <c r="AA37" s="789"/>
      <c r="AB37" s="2"/>
      <c r="AC37" s="2"/>
      <c r="AD37" s="789"/>
      <c r="AE37" s="2"/>
      <c r="AF37" s="2"/>
      <c r="AG37" s="789"/>
      <c r="AH37" s="2"/>
      <c r="AI37" s="2"/>
      <c r="AJ37" s="2"/>
      <c r="AR37" s="42"/>
      <c r="BB37" s="2"/>
      <c r="BC37" s="2"/>
      <c r="BE37" s="607"/>
      <c r="BF37" s="607"/>
      <c r="BG37" s="607"/>
      <c r="BH37" s="607"/>
      <c r="BI37" s="607"/>
      <c r="BJ37" s="607"/>
      <c r="BK37" s="609"/>
      <c r="BL37" s="609"/>
      <c r="BM37" s="609"/>
      <c r="BN37" s="609"/>
      <c r="BO37" s="609"/>
      <c r="BP37" s="607"/>
      <c r="BQ37" s="607"/>
      <c r="BR37" s="607"/>
      <c r="BS37" s="607"/>
      <c r="BT37" s="607"/>
      <c r="BU37" s="607"/>
      <c r="BV37" s="607"/>
      <c r="BW37" s="607"/>
      <c r="BX37" s="607"/>
      <c r="BY37" s="607"/>
      <c r="BZ37" s="607"/>
      <c r="CA37" s="607"/>
      <c r="CB37" s="607"/>
      <c r="CC37" s="607"/>
      <c r="CD37" s="607"/>
      <c r="CE37" s="607"/>
      <c r="CF37" s="607"/>
      <c r="CG37" s="607"/>
    </row>
    <row r="38" spans="1:160" s="3" customFormat="1" ht="14.25" customHeight="1">
      <c r="A38" s="715"/>
      <c r="B38" s="737"/>
      <c r="C38" s="702"/>
      <c r="D38" s="703"/>
      <c r="E38" s="703"/>
      <c r="F38" s="703"/>
      <c r="G38" s="703"/>
      <c r="H38" s="703"/>
      <c r="I38" s="703"/>
      <c r="J38" s="703"/>
      <c r="K38" s="703"/>
      <c r="L38" s="703"/>
      <c r="M38" s="703"/>
      <c r="N38" s="704"/>
      <c r="O38" s="345"/>
      <c r="P38" s="345"/>
      <c r="Q38" s="33"/>
      <c r="R38" s="35"/>
      <c r="S38" s="35"/>
      <c r="T38" s="35"/>
      <c r="U38" s="35"/>
      <c r="V38" s="98"/>
      <c r="W38" s="35"/>
      <c r="X38" s="789"/>
      <c r="Y38" s="342"/>
      <c r="Z38" s="342"/>
      <c r="AA38" s="789"/>
      <c r="AB38" s="2"/>
      <c r="AC38" s="2"/>
      <c r="AD38" s="789"/>
      <c r="AE38" s="2"/>
      <c r="AF38" s="2"/>
      <c r="AG38" s="789"/>
      <c r="AH38" s="2"/>
      <c r="AI38" s="2"/>
      <c r="AJ38" s="2"/>
      <c r="AK38" s="749"/>
      <c r="AR38" s="42"/>
      <c r="BB38" s="2"/>
      <c r="BC38" s="2"/>
      <c r="BE38" s="607"/>
      <c r="BF38" s="607"/>
      <c r="BG38" s="607"/>
      <c r="BH38" s="607"/>
      <c r="BI38" s="607"/>
      <c r="BJ38" s="607"/>
      <c r="BK38" s="609"/>
      <c r="BL38" s="609"/>
      <c r="BM38" s="609"/>
      <c r="BN38" s="609"/>
      <c r="BO38" s="609"/>
      <c r="BP38" s="607"/>
      <c r="BQ38" s="607"/>
      <c r="BR38" s="607"/>
      <c r="BS38" s="607"/>
      <c r="BT38" s="607"/>
      <c r="BU38" s="607"/>
      <c r="BV38" s="607"/>
      <c r="BW38" s="607"/>
      <c r="BX38" s="607"/>
      <c r="BY38" s="607"/>
      <c r="BZ38" s="607"/>
      <c r="CA38" s="607"/>
      <c r="CB38" s="607"/>
      <c r="CC38" s="607"/>
      <c r="CD38" s="607"/>
      <c r="CE38" s="607"/>
      <c r="CF38" s="607"/>
      <c r="CG38" s="607"/>
    </row>
    <row r="39" spans="1:160" s="3" customFormat="1" ht="14.25" customHeight="1">
      <c r="A39" s="106"/>
      <c r="D39" s="638" t="s">
        <v>67</v>
      </c>
      <c r="E39" s="614" t="s">
        <v>68</v>
      </c>
      <c r="H39" s="21"/>
      <c r="L39" s="345"/>
      <c r="M39" s="20"/>
      <c r="N39" s="2"/>
      <c r="O39" s="2"/>
      <c r="P39" s="2"/>
      <c r="Q39" s="2"/>
      <c r="R39" s="35"/>
      <c r="S39" s="2"/>
      <c r="T39" s="2"/>
      <c r="U39" s="2"/>
      <c r="V39" s="98"/>
      <c r="W39" s="2"/>
      <c r="X39" s="2"/>
      <c r="Y39" s="2"/>
      <c r="Z39" s="2"/>
      <c r="AA39" s="2"/>
      <c r="AB39" s="2"/>
      <c r="AC39" s="2"/>
      <c r="AD39" s="2"/>
      <c r="AE39" s="2"/>
      <c r="AF39" s="2"/>
      <c r="AG39" s="2"/>
      <c r="AH39" s="2"/>
      <c r="AI39" s="2"/>
      <c r="AJ39" s="2"/>
      <c r="AK39" s="749"/>
      <c r="AR39" s="42"/>
      <c r="AS39" s="348"/>
      <c r="AT39" s="348"/>
      <c r="AU39" s="345"/>
      <c r="AV39" s="345"/>
      <c r="AW39" s="345"/>
      <c r="AX39" s="345"/>
      <c r="BB39" s="2"/>
      <c r="BC39" s="2"/>
      <c r="BE39" s="607"/>
      <c r="BF39" s="607"/>
      <c r="BG39" s="607"/>
      <c r="BH39" s="607"/>
      <c r="BI39" s="607"/>
      <c r="BJ39" s="607"/>
      <c r="BK39" s="609"/>
      <c r="BL39" s="609"/>
      <c r="BM39" s="609"/>
      <c r="BN39" s="609"/>
      <c r="BO39" s="609"/>
      <c r="BP39" s="607"/>
      <c r="BQ39" s="607"/>
      <c r="BR39" s="607"/>
      <c r="BS39" s="607"/>
      <c r="BT39" s="607"/>
      <c r="BU39" s="607"/>
      <c r="BV39" s="607"/>
      <c r="BW39" s="607"/>
      <c r="BX39" s="607"/>
      <c r="BY39" s="607"/>
      <c r="BZ39" s="607"/>
      <c r="CA39" s="607"/>
      <c r="CB39" s="607"/>
      <c r="CC39" s="607"/>
      <c r="CD39" s="607"/>
      <c r="CE39" s="607"/>
      <c r="CF39" s="607"/>
      <c r="CG39" s="607"/>
    </row>
    <row r="40" spans="1:160" s="3" customFormat="1" ht="14.25" customHeight="1">
      <c r="A40" s="106"/>
      <c r="D40" s="639"/>
      <c r="E40" s="615"/>
      <c r="H40" s="21"/>
      <c r="I40" s="2"/>
      <c r="J40" s="2"/>
      <c r="K40" s="2"/>
      <c r="L40" s="345"/>
      <c r="M40" s="20"/>
      <c r="N40" s="2"/>
      <c r="O40" s="2"/>
      <c r="P40" s="2"/>
      <c r="Q40" s="2"/>
      <c r="R40" s="2"/>
      <c r="S40" s="2"/>
      <c r="T40" s="2"/>
      <c r="U40" s="2"/>
      <c r="V40" s="98"/>
      <c r="W40" s="2"/>
      <c r="X40" s="2"/>
      <c r="Y40" s="2"/>
      <c r="Z40" s="2"/>
      <c r="AA40" s="2"/>
      <c r="AB40" s="2"/>
      <c r="AC40" s="2"/>
      <c r="AD40" s="2"/>
      <c r="AJ40" s="2"/>
      <c r="AK40" s="749"/>
      <c r="AR40" s="42"/>
      <c r="AS40" s="348"/>
      <c r="AT40" s="348"/>
      <c r="AU40" s="345"/>
      <c r="AV40" s="345"/>
      <c r="AW40" s="345"/>
      <c r="AX40" s="345"/>
      <c r="BB40" s="2"/>
      <c r="BC40" s="2"/>
      <c r="BE40" s="607"/>
      <c r="BF40" s="607"/>
      <c r="BG40" s="607"/>
      <c r="BH40" s="607"/>
      <c r="BI40" s="607"/>
      <c r="BJ40" s="607"/>
      <c r="BK40" s="609"/>
      <c r="BL40" s="609"/>
      <c r="BM40" s="609"/>
      <c r="BN40" s="609"/>
      <c r="BO40" s="609"/>
      <c r="BP40" s="607"/>
      <c r="BQ40" s="607"/>
      <c r="BR40" s="607"/>
      <c r="BS40" s="607"/>
      <c r="BT40" s="607"/>
      <c r="BU40" s="607"/>
      <c r="BV40" s="607"/>
      <c r="BW40" s="607"/>
      <c r="BX40" s="607"/>
      <c r="BY40" s="607"/>
      <c r="BZ40" s="607"/>
      <c r="CA40" s="607"/>
      <c r="CB40" s="607"/>
      <c r="CC40" s="607"/>
      <c r="CD40" s="607"/>
      <c r="CE40" s="607"/>
      <c r="CF40" s="607"/>
      <c r="CG40" s="607"/>
    </row>
    <row r="41" spans="1:160" s="3" customFormat="1" ht="14.25" customHeight="1">
      <c r="A41" s="106"/>
      <c r="D41" s="639"/>
      <c r="E41" s="615"/>
      <c r="G41" s="2"/>
      <c r="H41" s="21"/>
      <c r="I41" s="2"/>
      <c r="J41" s="2"/>
      <c r="K41" s="2"/>
      <c r="L41" s="345"/>
      <c r="M41" s="20"/>
      <c r="N41" s="2"/>
      <c r="O41" s="2"/>
      <c r="P41" s="2"/>
      <c r="Q41" s="2"/>
      <c r="R41" s="2"/>
      <c r="S41" s="2"/>
      <c r="T41" s="2"/>
      <c r="U41" s="2"/>
      <c r="V41" s="2"/>
      <c r="W41" s="2"/>
      <c r="X41" s="2"/>
      <c r="Y41" s="2"/>
      <c r="Z41" s="21"/>
      <c r="AA41" s="21"/>
      <c r="AJ41" s="2"/>
      <c r="AK41" s="749"/>
      <c r="AX41" s="51"/>
      <c r="BC41" s="2"/>
      <c r="BD41" s="2"/>
      <c r="BE41" s="607" t="str">
        <f>AS56</f>
        <v/>
      </c>
      <c r="BF41" s="607"/>
      <c r="BG41" s="607">
        <f t="shared" ref="BG41" si="5">IF(BE41="✔",1,0)</f>
        <v>0</v>
      </c>
      <c r="BH41" s="607"/>
      <c r="BI41" s="607" t="s">
        <v>94</v>
      </c>
      <c r="BJ41" s="607"/>
      <c r="BK41" s="609" t="str">
        <f>AV56</f>
        <v>停止</v>
      </c>
      <c r="BL41" s="609"/>
      <c r="BM41" s="609"/>
      <c r="BN41" s="609"/>
      <c r="BO41" s="609"/>
      <c r="BP41" s="607"/>
      <c r="BQ41" s="607"/>
      <c r="BR41" s="607"/>
      <c r="BS41" s="607"/>
      <c r="BT41" s="607"/>
      <c r="BU41" s="607"/>
      <c r="BV41" s="607"/>
      <c r="BW41" s="607"/>
      <c r="BX41" s="607"/>
      <c r="BY41" s="607"/>
      <c r="BZ41" s="607"/>
      <c r="CA41" s="607"/>
      <c r="CB41" s="607"/>
      <c r="CC41" s="607"/>
      <c r="CD41" s="607"/>
      <c r="CE41" s="607"/>
      <c r="CF41" s="607"/>
      <c r="CG41" s="607"/>
      <c r="CH41" s="2"/>
      <c r="CI41" s="2"/>
      <c r="CJ41" s="2"/>
      <c r="CK41" s="2"/>
      <c r="CL41" s="2"/>
      <c r="CM41" s="2"/>
      <c r="CN41" s="2"/>
      <c r="CO41" s="2"/>
      <c r="CP41" s="2"/>
      <c r="CQ41" s="2"/>
      <c r="CR41" s="2"/>
      <c r="CS41" s="2"/>
      <c r="CT41" s="2"/>
      <c r="CU41" s="2"/>
      <c r="CV41" s="2"/>
      <c r="CW41" s="2"/>
      <c r="CX41" s="2"/>
      <c r="CY41" s="2"/>
      <c r="CZ41" s="2"/>
      <c r="DA41" s="2"/>
      <c r="DB41" s="2"/>
      <c r="DC41" s="2"/>
    </row>
    <row r="42" spans="1:160" s="3" customFormat="1" ht="14.25" customHeight="1" thickBot="1">
      <c r="A42" s="106"/>
      <c r="C42" s="738" t="s">
        <v>258</v>
      </c>
      <c r="D42" s="738"/>
      <c r="E42" s="738"/>
      <c r="F42" s="738"/>
      <c r="G42" s="738"/>
      <c r="H42" s="738"/>
      <c r="I42" s="738"/>
      <c r="J42" s="738"/>
      <c r="K42" s="738"/>
      <c r="L42" s="738"/>
      <c r="M42" s="738"/>
      <c r="N42" s="738"/>
      <c r="O42" s="2"/>
      <c r="S42" s="739" t="s">
        <v>61</v>
      </c>
      <c r="T42" s="739"/>
      <c r="U42" s="739"/>
      <c r="V42" s="739"/>
      <c r="W42" s="739"/>
      <c r="X42" s="739"/>
      <c r="Y42" s="739"/>
      <c r="Z42" s="739"/>
      <c r="AA42" s="739"/>
      <c r="AB42" s="49"/>
      <c r="AJ42" s="179"/>
      <c r="AK42" s="750"/>
      <c r="AV42" s="632" t="s">
        <v>247</v>
      </c>
      <c r="AW42" s="632"/>
      <c r="AX42" s="632"/>
      <c r="AY42" s="632"/>
      <c r="BC42" s="2"/>
      <c r="BD42" s="2"/>
      <c r="BE42" s="607"/>
      <c r="BF42" s="607"/>
      <c r="BG42" s="607"/>
      <c r="BH42" s="607"/>
      <c r="BI42" s="607"/>
      <c r="BJ42" s="607"/>
      <c r="BK42" s="609"/>
      <c r="BL42" s="609"/>
      <c r="BM42" s="609"/>
      <c r="BN42" s="609"/>
      <c r="BO42" s="609"/>
      <c r="BP42" s="607"/>
      <c r="BQ42" s="607"/>
      <c r="BR42" s="607"/>
      <c r="BS42" s="607"/>
      <c r="BT42" s="607"/>
      <c r="BU42" s="607"/>
      <c r="BV42" s="607"/>
      <c r="BW42" s="607"/>
      <c r="BX42" s="607"/>
      <c r="BY42" s="607"/>
      <c r="BZ42" s="607"/>
      <c r="CA42" s="607"/>
      <c r="CB42" s="607"/>
      <c r="CC42" s="607"/>
      <c r="CD42" s="607"/>
      <c r="CE42" s="607"/>
      <c r="CF42" s="607"/>
      <c r="CG42" s="607"/>
      <c r="CH42" s="2"/>
      <c r="CI42" s="2"/>
      <c r="CJ42" s="2"/>
      <c r="CK42" s="2"/>
      <c r="CL42" s="2"/>
      <c r="CM42" s="2"/>
      <c r="CN42" s="2"/>
      <c r="CO42" s="2"/>
      <c r="CP42" s="2"/>
      <c r="CQ42" s="2"/>
      <c r="CR42" s="2"/>
      <c r="CS42" s="2"/>
      <c r="CT42" s="2"/>
      <c r="CU42" s="2"/>
      <c r="CV42" s="2"/>
      <c r="CW42" s="2"/>
      <c r="CX42" s="2"/>
      <c r="CY42" s="2"/>
      <c r="CZ42" s="2"/>
      <c r="DA42" s="2"/>
      <c r="DB42" s="2"/>
      <c r="DC42" s="2"/>
    </row>
    <row r="43" spans="1:160" s="3" customFormat="1" ht="14.25" customHeight="1" thickTop="1" thickBot="1">
      <c r="A43" s="715">
        <f>IF(B43="✔",1,0)</f>
        <v>0</v>
      </c>
      <c r="B43" s="716"/>
      <c r="C43" s="718" t="s">
        <v>74</v>
      </c>
      <c r="D43" s="718"/>
      <c r="E43" s="720" t="s">
        <v>191</v>
      </c>
      <c r="F43" s="720"/>
      <c r="G43" s="720"/>
      <c r="H43" s="720"/>
      <c r="I43" s="720"/>
      <c r="J43" s="720"/>
      <c r="K43" s="720"/>
      <c r="L43" s="720"/>
      <c r="M43" s="720"/>
      <c r="N43" s="721" t="s">
        <v>78</v>
      </c>
      <c r="O43" s="62" t="s">
        <v>68</v>
      </c>
      <c r="P43" s="62"/>
      <c r="Q43" s="62"/>
      <c r="R43" s="669"/>
      <c r="S43" s="826" t="s">
        <v>259</v>
      </c>
      <c r="T43" s="770"/>
      <c r="U43" s="770"/>
      <c r="V43" s="770"/>
      <c r="W43" s="770"/>
      <c r="X43" s="770"/>
      <c r="Y43" s="770"/>
      <c r="Z43" s="770"/>
      <c r="AA43" s="770"/>
      <c r="AB43" s="63" t="s">
        <v>68</v>
      </c>
      <c r="AC43" s="63"/>
      <c r="AD43" s="63"/>
      <c r="AE43" s="762" t="str">
        <f>IF(AND(H9="警告",OR(B43="✔",B51="✔"),R43="✔"),"✔","")</f>
        <v/>
      </c>
      <c r="AF43" s="763"/>
      <c r="AG43" s="760" t="s">
        <v>62</v>
      </c>
      <c r="AH43" s="684" t="s">
        <v>46</v>
      </c>
      <c r="AI43" s="684"/>
      <c r="AJ43" s="684"/>
      <c r="AK43" s="684"/>
      <c r="AL43" s="684"/>
      <c r="AM43" s="684"/>
      <c r="AN43" s="684"/>
      <c r="AO43" s="761"/>
      <c r="AP43" s="821" t="s">
        <v>244</v>
      </c>
      <c r="AQ43" s="822"/>
      <c r="AR43" s="823"/>
      <c r="AS43" s="616" t="str">
        <f>IF(AND(H9&lt;&gt;"",B19="✔",B37="✔",OR(B43="✔",B51="✔"),R43="✔",OR(AE43="✔",AE46="✔")),"✔","")</f>
        <v/>
      </c>
      <c r="AT43" s="617"/>
      <c r="AU43" s="622" t="s">
        <v>63</v>
      </c>
      <c r="AV43" s="623" t="s">
        <v>58</v>
      </c>
      <c r="AW43" s="624"/>
      <c r="AX43" s="624"/>
      <c r="AY43" s="625"/>
      <c r="BC43" s="2"/>
      <c r="BD43" s="2"/>
      <c r="BE43" s="607"/>
      <c r="BF43" s="607"/>
      <c r="BG43" s="607"/>
      <c r="BH43" s="607"/>
      <c r="BI43" s="607"/>
      <c r="BJ43" s="607"/>
      <c r="BK43" s="609"/>
      <c r="BL43" s="609"/>
      <c r="BM43" s="609"/>
      <c r="BN43" s="609"/>
      <c r="BO43" s="609"/>
      <c r="BP43" s="607"/>
      <c r="BQ43" s="607"/>
      <c r="BR43" s="607"/>
      <c r="BS43" s="607"/>
      <c r="BT43" s="607"/>
      <c r="BU43" s="607"/>
      <c r="BV43" s="607"/>
      <c r="BW43" s="607"/>
      <c r="BX43" s="607"/>
      <c r="BY43" s="607"/>
      <c r="BZ43" s="607"/>
      <c r="CA43" s="607"/>
      <c r="CB43" s="607"/>
      <c r="CC43" s="607"/>
      <c r="CD43" s="607"/>
      <c r="CE43" s="607"/>
      <c r="CF43" s="607"/>
      <c r="CG43" s="607"/>
      <c r="CH43" s="2"/>
      <c r="CI43" s="2"/>
      <c r="CJ43" s="2"/>
      <c r="CK43" s="2"/>
      <c r="CL43" s="2"/>
      <c r="CM43" s="2"/>
      <c r="CN43" s="2"/>
      <c r="CO43" s="2"/>
      <c r="CP43" s="2"/>
      <c r="CQ43" s="2"/>
      <c r="CR43" s="2"/>
      <c r="CS43" s="2"/>
      <c r="CT43" s="2"/>
      <c r="CU43" s="2"/>
      <c r="CV43" s="2"/>
      <c r="CW43" s="2"/>
      <c r="CX43" s="2"/>
      <c r="CY43" s="2"/>
      <c r="CZ43" s="2"/>
      <c r="DA43" s="2"/>
      <c r="DB43" s="2"/>
      <c r="DC43" s="2"/>
    </row>
    <row r="44" spans="1:160" s="3" customFormat="1" ht="14.25" customHeight="1" thickTop="1" thickBot="1">
      <c r="A44" s="715"/>
      <c r="B44" s="717"/>
      <c r="C44" s="719"/>
      <c r="D44" s="719"/>
      <c r="E44" s="687"/>
      <c r="F44" s="687"/>
      <c r="G44" s="687"/>
      <c r="H44" s="687"/>
      <c r="I44" s="687"/>
      <c r="J44" s="687"/>
      <c r="K44" s="687"/>
      <c r="L44" s="687"/>
      <c r="M44" s="687"/>
      <c r="N44" s="722"/>
      <c r="O44" s="64" t="s">
        <v>81</v>
      </c>
      <c r="P44" s="64"/>
      <c r="Q44" s="65"/>
      <c r="R44" s="748"/>
      <c r="S44" s="827"/>
      <c r="T44" s="827"/>
      <c r="U44" s="827"/>
      <c r="V44" s="827"/>
      <c r="W44" s="827"/>
      <c r="X44" s="827"/>
      <c r="Y44" s="827"/>
      <c r="Z44" s="827"/>
      <c r="AA44" s="827"/>
      <c r="AB44" s="66" t="s">
        <v>67</v>
      </c>
      <c r="AC44" s="64"/>
      <c r="AD44" s="64"/>
      <c r="AE44" s="752"/>
      <c r="AF44" s="753"/>
      <c r="AG44" s="696"/>
      <c r="AH44" s="687"/>
      <c r="AI44" s="687"/>
      <c r="AJ44" s="687"/>
      <c r="AK44" s="687"/>
      <c r="AL44" s="687"/>
      <c r="AM44" s="687"/>
      <c r="AN44" s="687"/>
      <c r="AO44" s="757"/>
      <c r="AP44" s="824" t="s">
        <v>81</v>
      </c>
      <c r="AQ44" s="825"/>
      <c r="AR44" s="786"/>
      <c r="AS44" s="618"/>
      <c r="AT44" s="619"/>
      <c r="AU44" s="622"/>
      <c r="AV44" s="626"/>
      <c r="AW44" s="627"/>
      <c r="AX44" s="627"/>
      <c r="AY44" s="628"/>
      <c r="BC44" s="2"/>
      <c r="BD44" s="2"/>
      <c r="BE44" s="607"/>
      <c r="BF44" s="607"/>
      <c r="BG44" s="607"/>
      <c r="BH44" s="607"/>
      <c r="BI44" s="607"/>
      <c r="BJ44" s="607"/>
      <c r="BK44" s="609"/>
      <c r="BL44" s="609"/>
      <c r="BM44" s="609"/>
      <c r="BN44" s="609"/>
      <c r="BO44" s="609"/>
      <c r="BP44" s="607"/>
      <c r="BQ44" s="607"/>
      <c r="BR44" s="607"/>
      <c r="BS44" s="607"/>
      <c r="BT44" s="607"/>
      <c r="BU44" s="607"/>
      <c r="BV44" s="607"/>
      <c r="BW44" s="607"/>
      <c r="BX44" s="607"/>
      <c r="BY44" s="607"/>
      <c r="BZ44" s="607"/>
      <c r="CA44" s="607"/>
      <c r="CB44" s="607"/>
      <c r="CC44" s="607"/>
      <c r="CD44" s="607"/>
      <c r="CE44" s="607"/>
      <c r="CF44" s="607"/>
      <c r="CG44" s="607"/>
      <c r="CH44" s="2"/>
      <c r="CI44" s="2"/>
      <c r="CJ44" s="2"/>
      <c r="CK44" s="2"/>
      <c r="CL44" s="2"/>
      <c r="CM44" s="2"/>
      <c r="CN44" s="2"/>
      <c r="CO44" s="2"/>
      <c r="CP44" s="2"/>
      <c r="CQ44" s="2"/>
      <c r="CR44" s="2"/>
      <c r="CS44" s="2"/>
      <c r="CT44" s="2"/>
      <c r="CU44" s="2"/>
      <c r="CV44" s="2"/>
      <c r="CW44" s="2"/>
      <c r="CX44" s="2"/>
      <c r="CY44" s="2"/>
      <c r="CZ44" s="2"/>
      <c r="DA44" s="2"/>
      <c r="DB44" s="2"/>
      <c r="DC44" s="2"/>
    </row>
    <row r="45" spans="1:160" s="3" customFormat="1" ht="14.25" customHeight="1">
      <c r="A45" s="715"/>
      <c r="B45" s="717"/>
      <c r="C45" s="719"/>
      <c r="D45" s="719"/>
      <c r="E45" s="687"/>
      <c r="F45" s="687"/>
      <c r="G45" s="687"/>
      <c r="H45" s="687"/>
      <c r="I45" s="687"/>
      <c r="J45" s="687"/>
      <c r="K45" s="687"/>
      <c r="L45" s="687"/>
      <c r="M45" s="687"/>
      <c r="N45" s="722"/>
      <c r="Q45" s="715">
        <f>IF(R45="✔",1,0)</f>
        <v>0</v>
      </c>
      <c r="R45" s="790"/>
      <c r="S45" s="679" t="s">
        <v>49</v>
      </c>
      <c r="T45" s="679"/>
      <c r="U45" s="680"/>
      <c r="V45" s="740" t="s">
        <v>79</v>
      </c>
      <c r="W45" s="741"/>
      <c r="X45" s="741"/>
      <c r="Y45" s="741"/>
      <c r="Z45" s="742"/>
      <c r="AA45" s="745" t="s">
        <v>82</v>
      </c>
      <c r="AB45" s="246" t="str">
        <f>IF(AND(B43="",B47="✔",B51="",H9&lt;&gt;"",B19="✔",B37="✔",R43&lt;&gt;"✔"),"✔","")</f>
        <v/>
      </c>
      <c r="AD45" s="110">
        <f>IF(AE43="✔",1,0)</f>
        <v>0</v>
      </c>
      <c r="AE45" s="752"/>
      <c r="AF45" s="753"/>
      <c r="AG45" s="696"/>
      <c r="AH45" s="687"/>
      <c r="AI45" s="687"/>
      <c r="AJ45" s="687"/>
      <c r="AK45" s="687"/>
      <c r="AL45" s="687"/>
      <c r="AM45" s="687"/>
      <c r="AN45" s="687"/>
      <c r="AO45" s="757"/>
      <c r="AS45" s="618"/>
      <c r="AT45" s="619"/>
      <c r="AU45" s="622"/>
      <c r="AV45" s="626"/>
      <c r="AW45" s="627"/>
      <c r="AX45" s="627"/>
      <c r="AY45" s="628"/>
      <c r="BB45" s="21"/>
      <c r="BC45" s="21"/>
      <c r="BD45" s="2"/>
      <c r="BE45" s="607"/>
      <c r="BF45" s="607"/>
      <c r="BG45" s="607"/>
      <c r="BH45" s="607"/>
      <c r="BI45" s="607"/>
      <c r="BJ45" s="607"/>
      <c r="BK45" s="609"/>
      <c r="BL45" s="609"/>
      <c r="BM45" s="609"/>
      <c r="BN45" s="609"/>
      <c r="BO45" s="609"/>
      <c r="BP45" s="607"/>
      <c r="BQ45" s="607"/>
      <c r="BR45" s="607"/>
      <c r="BS45" s="607"/>
      <c r="BT45" s="607"/>
      <c r="BU45" s="607"/>
      <c r="BV45" s="607"/>
      <c r="BW45" s="607"/>
      <c r="BX45" s="607"/>
      <c r="BY45" s="607"/>
      <c r="BZ45" s="607"/>
      <c r="CA45" s="607"/>
      <c r="CB45" s="607"/>
      <c r="CC45" s="607"/>
      <c r="CD45" s="607"/>
      <c r="CE45" s="607"/>
      <c r="CF45" s="607"/>
      <c r="CG45" s="607"/>
      <c r="CH45" s="21"/>
      <c r="CI45" s="21"/>
      <c r="CJ45" s="21"/>
      <c r="CK45" s="21"/>
      <c r="CL45" s="21"/>
      <c r="CM45" s="21"/>
      <c r="CN45" s="21"/>
      <c r="CO45" s="21"/>
      <c r="CP45" s="489"/>
      <c r="CQ45" s="751"/>
      <c r="CR45" s="751"/>
      <c r="CS45" s="489"/>
      <c r="CT45" s="489"/>
      <c r="CU45" s="489"/>
      <c r="CV45" s="647"/>
      <c r="CW45" s="647"/>
      <c r="CX45" s="647"/>
      <c r="CY45" s="647"/>
      <c r="CZ45" s="647"/>
      <c r="DA45" s="647"/>
      <c r="DB45" s="647"/>
      <c r="DC45" s="647"/>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row>
    <row r="46" spans="1:160" s="3" customFormat="1" ht="14.25" customHeight="1" thickBot="1">
      <c r="A46" s="715"/>
      <c r="B46" s="717"/>
      <c r="C46" s="719"/>
      <c r="D46" s="719"/>
      <c r="E46" s="687"/>
      <c r="F46" s="687"/>
      <c r="G46" s="687"/>
      <c r="H46" s="687"/>
      <c r="I46" s="687"/>
      <c r="J46" s="687"/>
      <c r="K46" s="687"/>
      <c r="L46" s="687"/>
      <c r="M46" s="687"/>
      <c r="N46" s="722"/>
      <c r="Q46" s="715"/>
      <c r="R46" s="791"/>
      <c r="S46" s="607"/>
      <c r="T46" s="607"/>
      <c r="U46" s="640"/>
      <c r="V46" s="743"/>
      <c r="W46" s="671"/>
      <c r="X46" s="671"/>
      <c r="Y46" s="671"/>
      <c r="Z46" s="672"/>
      <c r="AA46" s="746"/>
      <c r="AB46" s="354"/>
      <c r="AD46" s="715">
        <f>IF(AE46="✔",1,0)</f>
        <v>0</v>
      </c>
      <c r="AE46" s="752" t="str">
        <f>IF(AND(H9="停止",B19="✔",B37="✔",A55&gt;0,R43="✔"),"✔","")</f>
        <v/>
      </c>
      <c r="AF46" s="753"/>
      <c r="AG46" s="696" t="s">
        <v>62</v>
      </c>
      <c r="AH46" s="687" t="s">
        <v>51</v>
      </c>
      <c r="AI46" s="687"/>
      <c r="AJ46" s="687"/>
      <c r="AK46" s="687"/>
      <c r="AL46" s="687"/>
      <c r="AM46" s="687"/>
      <c r="AN46" s="687"/>
      <c r="AO46" s="757"/>
      <c r="AP46" s="103"/>
      <c r="AQ46" s="2"/>
      <c r="AR46" s="5"/>
      <c r="AS46" s="620"/>
      <c r="AT46" s="621"/>
      <c r="AU46" s="622"/>
      <c r="AV46" s="629"/>
      <c r="AW46" s="630"/>
      <c r="AX46" s="630"/>
      <c r="AY46" s="631"/>
      <c r="BB46" s="21"/>
      <c r="BC46" s="21"/>
      <c r="BD46" s="2"/>
      <c r="BE46" s="607" t="str">
        <f>AS60</f>
        <v/>
      </c>
      <c r="BF46" s="607"/>
      <c r="BG46" s="607">
        <f t="shared" ref="BG46" si="6">IF(BE46="✔",1,0)</f>
        <v>0</v>
      </c>
      <c r="BH46" s="607"/>
      <c r="BI46" s="607" t="s">
        <v>95</v>
      </c>
      <c r="BJ46" s="607"/>
      <c r="BK46" s="609" t="str">
        <f>AV60</f>
        <v>警告</v>
      </c>
      <c r="BL46" s="609"/>
      <c r="BM46" s="609"/>
      <c r="BN46" s="609"/>
      <c r="BO46" s="609"/>
      <c r="BP46" s="607"/>
      <c r="BQ46" s="607"/>
      <c r="BR46" s="607"/>
      <c r="BS46" s="607"/>
      <c r="BT46" s="607"/>
      <c r="BU46" s="607"/>
      <c r="BV46" s="607"/>
      <c r="BW46" s="607"/>
      <c r="BX46" s="607"/>
      <c r="BY46" s="607"/>
      <c r="BZ46" s="607"/>
      <c r="CA46" s="607"/>
      <c r="CB46" s="607"/>
      <c r="CC46" s="607"/>
      <c r="CD46" s="607"/>
      <c r="CE46" s="607"/>
      <c r="CF46" s="607"/>
      <c r="CG46" s="607"/>
      <c r="CH46" s="21"/>
      <c r="CI46" s="21"/>
      <c r="CJ46" s="21"/>
      <c r="CK46" s="21"/>
      <c r="CL46" s="21"/>
      <c r="CM46" s="21"/>
      <c r="CN46" s="21"/>
      <c r="CO46" s="21"/>
      <c r="CP46" s="489"/>
      <c r="CQ46" s="751"/>
      <c r="CR46" s="751"/>
      <c r="CS46" s="489"/>
      <c r="CT46" s="489"/>
      <c r="CU46" s="489"/>
      <c r="CV46" s="647"/>
      <c r="CW46" s="647"/>
      <c r="CX46" s="647"/>
      <c r="CY46" s="647"/>
      <c r="CZ46" s="647"/>
      <c r="DA46" s="647"/>
      <c r="DB46" s="647"/>
      <c r="DC46" s="647"/>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row>
    <row r="47" spans="1:160" s="3" customFormat="1" ht="14.25" customHeight="1">
      <c r="A47" s="715">
        <f t="shared" ref="A47" si="7">IF(B47="✔",1,0)</f>
        <v>0</v>
      </c>
      <c r="B47" s="717"/>
      <c r="C47" s="719" t="s">
        <v>75</v>
      </c>
      <c r="D47" s="732"/>
      <c r="E47" s="687" t="s">
        <v>52</v>
      </c>
      <c r="F47" s="687"/>
      <c r="G47" s="687"/>
      <c r="H47" s="687"/>
      <c r="I47" s="687"/>
      <c r="J47" s="687"/>
      <c r="K47" s="687"/>
      <c r="L47" s="687"/>
      <c r="M47" s="687"/>
      <c r="N47" s="722"/>
      <c r="Q47" s="715"/>
      <c r="R47" s="791"/>
      <c r="S47" s="607"/>
      <c r="T47" s="607"/>
      <c r="U47" s="640"/>
      <c r="V47" s="744"/>
      <c r="W47" s="674"/>
      <c r="X47" s="674"/>
      <c r="Y47" s="674"/>
      <c r="Z47" s="675"/>
      <c r="AA47" s="746"/>
      <c r="AB47" s="354"/>
      <c r="AD47" s="715"/>
      <c r="AE47" s="752"/>
      <c r="AF47" s="753"/>
      <c r="AG47" s="696"/>
      <c r="AH47" s="687"/>
      <c r="AI47" s="687"/>
      <c r="AJ47" s="687"/>
      <c r="AK47" s="687"/>
      <c r="AL47" s="687"/>
      <c r="AM47" s="687"/>
      <c r="AN47" s="687"/>
      <c r="AO47" s="757"/>
      <c r="AS47" s="647"/>
      <c r="AT47" s="647"/>
      <c r="AU47" s="21"/>
      <c r="AV47" s="21"/>
      <c r="AW47" s="21"/>
      <c r="AX47" s="21"/>
      <c r="BB47" s="21"/>
      <c r="BC47" s="21"/>
      <c r="BD47" s="21"/>
      <c r="BE47" s="607"/>
      <c r="BF47" s="607"/>
      <c r="BG47" s="607"/>
      <c r="BH47" s="607"/>
      <c r="BI47" s="607"/>
      <c r="BJ47" s="607"/>
      <c r="BK47" s="609"/>
      <c r="BL47" s="609"/>
      <c r="BM47" s="609"/>
      <c r="BN47" s="609"/>
      <c r="BO47" s="609"/>
      <c r="BP47" s="607"/>
      <c r="BQ47" s="607"/>
      <c r="BR47" s="607"/>
      <c r="BS47" s="607"/>
      <c r="BT47" s="607"/>
      <c r="BU47" s="607"/>
      <c r="BV47" s="607"/>
      <c r="BW47" s="607"/>
      <c r="BX47" s="607"/>
      <c r="BY47" s="607"/>
      <c r="BZ47" s="607"/>
      <c r="CA47" s="607"/>
      <c r="CB47" s="607"/>
      <c r="CC47" s="607"/>
      <c r="CD47" s="607"/>
      <c r="CE47" s="607"/>
      <c r="CF47" s="607"/>
      <c r="CG47" s="607"/>
      <c r="CH47" s="21"/>
      <c r="CI47" s="21"/>
      <c r="CJ47" s="21"/>
      <c r="CK47" s="21"/>
      <c r="CL47" s="21"/>
      <c r="CM47" s="21"/>
      <c r="CN47" s="21"/>
      <c r="CO47" s="21"/>
      <c r="CP47" s="489"/>
      <c r="CQ47" s="751"/>
      <c r="CR47" s="751"/>
      <c r="CS47" s="489"/>
      <c r="CT47" s="489"/>
      <c r="CU47" s="489"/>
      <c r="CV47" s="647"/>
      <c r="CW47" s="647"/>
      <c r="CX47" s="647"/>
      <c r="CY47" s="647"/>
      <c r="CZ47" s="647"/>
      <c r="DA47" s="647"/>
      <c r="DB47" s="647"/>
      <c r="DC47" s="647"/>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row>
    <row r="48" spans="1:160" s="3" customFormat="1" ht="14.25" customHeight="1" thickBot="1">
      <c r="A48" s="715"/>
      <c r="B48" s="717"/>
      <c r="C48" s="732"/>
      <c r="D48" s="732"/>
      <c r="E48" s="687"/>
      <c r="F48" s="687"/>
      <c r="G48" s="687"/>
      <c r="H48" s="687"/>
      <c r="I48" s="687"/>
      <c r="J48" s="687"/>
      <c r="K48" s="687"/>
      <c r="L48" s="687"/>
      <c r="M48" s="687"/>
      <c r="N48" s="722"/>
      <c r="Q48" s="715">
        <f>IF(R48="✔",1,0)</f>
        <v>0</v>
      </c>
      <c r="R48" s="791"/>
      <c r="S48" s="607" t="s">
        <v>50</v>
      </c>
      <c r="T48" s="607"/>
      <c r="U48" s="640"/>
      <c r="V48" s="807" t="s">
        <v>80</v>
      </c>
      <c r="W48" s="698"/>
      <c r="X48" s="698"/>
      <c r="Y48" s="698"/>
      <c r="Z48" s="699"/>
      <c r="AA48" s="746"/>
      <c r="AB48" s="354"/>
      <c r="AD48" s="715"/>
      <c r="AE48" s="754"/>
      <c r="AF48" s="755"/>
      <c r="AG48" s="756"/>
      <c r="AH48" s="690"/>
      <c r="AI48" s="690"/>
      <c r="AJ48" s="690"/>
      <c r="AK48" s="690"/>
      <c r="AL48" s="690"/>
      <c r="AM48" s="690"/>
      <c r="AN48" s="690"/>
      <c r="AO48" s="758"/>
      <c r="AS48" s="647"/>
      <c r="AT48" s="647"/>
      <c r="AU48" s="21"/>
      <c r="AV48" s="21"/>
      <c r="AW48" s="21"/>
      <c r="AX48" s="21"/>
      <c r="BC48" s="2"/>
      <c r="BD48" s="2"/>
      <c r="BE48" s="607"/>
      <c r="BF48" s="607"/>
      <c r="BG48" s="607"/>
      <c r="BH48" s="607"/>
      <c r="BI48" s="607"/>
      <c r="BJ48" s="607"/>
      <c r="BK48" s="609"/>
      <c r="BL48" s="609"/>
      <c r="BM48" s="609"/>
      <c r="BN48" s="609"/>
      <c r="BO48" s="609"/>
      <c r="BP48" s="607"/>
      <c r="BQ48" s="607"/>
      <c r="BR48" s="607"/>
      <c r="BS48" s="607"/>
      <c r="BT48" s="607"/>
      <c r="BU48" s="607"/>
      <c r="BV48" s="607"/>
      <c r="BW48" s="607"/>
      <c r="BX48" s="607"/>
      <c r="BY48" s="607"/>
      <c r="BZ48" s="607"/>
      <c r="CA48" s="607"/>
      <c r="CB48" s="607"/>
      <c r="CC48" s="607"/>
      <c r="CD48" s="607"/>
      <c r="CE48" s="607"/>
      <c r="CF48" s="607"/>
      <c r="CG48" s="607"/>
      <c r="CH48" s="21"/>
      <c r="CI48" s="21"/>
      <c r="CJ48" s="21"/>
      <c r="CK48" s="21"/>
      <c r="CL48" s="21"/>
      <c r="CM48" s="21"/>
      <c r="CN48" s="21"/>
      <c r="CO48" s="21"/>
      <c r="CP48" s="21"/>
      <c r="CQ48" s="21"/>
      <c r="CR48" s="21"/>
      <c r="CS48" s="21"/>
      <c r="CT48" s="21"/>
      <c r="CU48" s="21"/>
      <c r="CV48" s="21"/>
      <c r="CW48" s="21"/>
      <c r="CX48" s="21"/>
      <c r="CY48" s="21"/>
      <c r="CZ48" s="21"/>
      <c r="DA48" s="21"/>
      <c r="DB48" s="21"/>
      <c r="DC48" s="21"/>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row>
    <row r="49" spans="1:107" s="3" customFormat="1" ht="14.25" customHeight="1">
      <c r="A49" s="715"/>
      <c r="B49" s="717"/>
      <c r="C49" s="732"/>
      <c r="D49" s="732"/>
      <c r="E49" s="687"/>
      <c r="F49" s="687"/>
      <c r="G49" s="687"/>
      <c r="H49" s="687"/>
      <c r="I49" s="687"/>
      <c r="J49" s="687"/>
      <c r="K49" s="687"/>
      <c r="L49" s="687"/>
      <c r="M49" s="687"/>
      <c r="N49" s="722"/>
      <c r="Q49" s="715"/>
      <c r="R49" s="791"/>
      <c r="S49" s="607"/>
      <c r="T49" s="607"/>
      <c r="U49" s="640"/>
      <c r="V49" s="808"/>
      <c r="W49" s="636"/>
      <c r="X49" s="636"/>
      <c r="Y49" s="636"/>
      <c r="Z49" s="701"/>
      <c r="AA49" s="746"/>
      <c r="AB49" s="246"/>
      <c r="AC49" s="27"/>
      <c r="AD49" s="715">
        <f>AD45+AD46</f>
        <v>0</v>
      </c>
      <c r="AE49" s="763" t="str">
        <f>IF(AND(H9&lt;&gt;"",B19="✔",B37="✔",A55&gt;0,R43="✔",AE43&lt;&gt;"✔",AE46&lt;&gt;"✔"),"✔","")</f>
        <v/>
      </c>
      <c r="AF49" s="763"/>
      <c r="AG49" s="760" t="s">
        <v>63</v>
      </c>
      <c r="AH49" s="768" t="s">
        <v>262</v>
      </c>
      <c r="AI49" s="769"/>
      <c r="AJ49" s="769"/>
      <c r="AK49" s="769"/>
      <c r="AL49" s="769"/>
      <c r="AM49" s="769"/>
      <c r="AN49" s="769"/>
      <c r="AO49" s="769"/>
      <c r="AS49" s="647"/>
      <c r="AT49" s="647"/>
      <c r="AU49" s="21"/>
      <c r="AV49" s="21"/>
      <c r="AW49" s="21"/>
      <c r="AX49" s="21"/>
      <c r="BC49" s="2"/>
      <c r="BD49" s="2"/>
      <c r="BE49" s="607"/>
      <c r="BF49" s="607"/>
      <c r="BG49" s="607"/>
      <c r="BH49" s="607"/>
      <c r="BI49" s="607"/>
      <c r="BJ49" s="607"/>
      <c r="BK49" s="609"/>
      <c r="BL49" s="609"/>
      <c r="BM49" s="609"/>
      <c r="BN49" s="609"/>
      <c r="BO49" s="609"/>
      <c r="BP49" s="607"/>
      <c r="BQ49" s="607"/>
      <c r="BR49" s="607"/>
      <c r="BS49" s="607"/>
      <c r="BT49" s="607"/>
      <c r="BU49" s="607"/>
      <c r="BV49" s="607"/>
      <c r="BW49" s="607"/>
      <c r="BX49" s="607"/>
      <c r="BY49" s="607"/>
      <c r="BZ49" s="607"/>
      <c r="CA49" s="607"/>
      <c r="CB49" s="607"/>
      <c r="CC49" s="607"/>
      <c r="CD49" s="607"/>
      <c r="CE49" s="607"/>
      <c r="CF49" s="607"/>
      <c r="CG49" s="607"/>
      <c r="CH49" s="2"/>
      <c r="CI49" s="2"/>
      <c r="CJ49" s="2"/>
      <c r="CK49" s="2"/>
      <c r="CL49" s="2"/>
      <c r="CM49" s="2"/>
      <c r="CN49" s="2"/>
      <c r="CO49" s="2"/>
      <c r="CP49" s="2"/>
      <c r="CQ49" s="2"/>
      <c r="CR49" s="2"/>
      <c r="CS49" s="2"/>
      <c r="CT49" s="2"/>
      <c r="CU49" s="2"/>
      <c r="CV49" s="2"/>
      <c r="CW49" s="2"/>
      <c r="CX49" s="2"/>
      <c r="CY49" s="2"/>
      <c r="CZ49" s="2"/>
      <c r="DA49" s="2"/>
      <c r="DB49" s="2"/>
      <c r="DC49" s="2"/>
    </row>
    <row r="50" spans="1:107" s="50" customFormat="1" ht="14.25" customHeight="1" thickBot="1">
      <c r="A50" s="715"/>
      <c r="B50" s="717"/>
      <c r="C50" s="732"/>
      <c r="D50" s="732"/>
      <c r="E50" s="687"/>
      <c r="F50" s="687"/>
      <c r="G50" s="687"/>
      <c r="H50" s="687"/>
      <c r="I50" s="687"/>
      <c r="J50" s="687"/>
      <c r="K50" s="687"/>
      <c r="L50" s="687"/>
      <c r="M50" s="687"/>
      <c r="N50" s="722"/>
      <c r="Q50" s="715"/>
      <c r="R50" s="816"/>
      <c r="S50" s="681"/>
      <c r="T50" s="681"/>
      <c r="U50" s="682"/>
      <c r="V50" s="809"/>
      <c r="W50" s="637"/>
      <c r="X50" s="637"/>
      <c r="Y50" s="637"/>
      <c r="Z50" s="810"/>
      <c r="AA50" s="747"/>
      <c r="AB50" s="246" t="s">
        <v>254</v>
      </c>
      <c r="AC50" s="38" t="s">
        <v>113</v>
      </c>
      <c r="AD50" s="715"/>
      <c r="AE50" s="753"/>
      <c r="AF50" s="753"/>
      <c r="AG50" s="696"/>
      <c r="AH50" s="770"/>
      <c r="AI50" s="770"/>
      <c r="AJ50" s="770"/>
      <c r="AK50" s="770"/>
      <c r="AL50" s="770"/>
      <c r="AM50" s="770"/>
      <c r="AN50" s="770"/>
      <c r="AO50" s="770"/>
      <c r="AS50" s="647"/>
      <c r="AT50" s="647"/>
      <c r="AU50" s="21"/>
      <c r="AV50" s="21"/>
      <c r="AW50" s="21"/>
      <c r="AX50" s="21"/>
      <c r="BE50" s="607"/>
      <c r="BF50" s="607"/>
      <c r="BG50" s="759"/>
      <c r="BH50" s="759"/>
      <c r="BI50" s="607"/>
      <c r="BJ50" s="607"/>
      <c r="BK50" s="609"/>
      <c r="BL50" s="609"/>
      <c r="BM50" s="609"/>
      <c r="BN50" s="609"/>
      <c r="BO50" s="609"/>
      <c r="BP50" s="607"/>
      <c r="BQ50" s="607"/>
      <c r="BR50" s="607"/>
      <c r="BS50" s="607"/>
      <c r="BT50" s="607"/>
      <c r="BU50" s="607"/>
      <c r="BV50" s="607"/>
      <c r="BW50" s="607"/>
      <c r="BX50" s="607"/>
      <c r="BY50" s="607"/>
      <c r="BZ50" s="607"/>
      <c r="CA50" s="607"/>
      <c r="CB50" s="607"/>
      <c r="CC50" s="607"/>
      <c r="CD50" s="607"/>
      <c r="CE50" s="607"/>
      <c r="CF50" s="607"/>
      <c r="CG50" s="607"/>
    </row>
    <row r="51" spans="1:107" s="50" customFormat="1" ht="14.25" customHeight="1">
      <c r="A51" s="715">
        <f t="shared" ref="A51" si="8">IF(B51="✔",1,0)</f>
        <v>0</v>
      </c>
      <c r="B51" s="717"/>
      <c r="C51" s="719" t="s">
        <v>76</v>
      </c>
      <c r="D51" s="732"/>
      <c r="E51" s="687" t="s">
        <v>54</v>
      </c>
      <c r="F51" s="687"/>
      <c r="G51" s="687"/>
      <c r="H51" s="687"/>
      <c r="I51" s="687"/>
      <c r="J51" s="687"/>
      <c r="K51" s="687"/>
      <c r="L51" s="687"/>
      <c r="M51" s="687"/>
      <c r="N51" s="722"/>
      <c r="Q51" s="764">
        <f>Q45+Q48</f>
        <v>0</v>
      </c>
      <c r="V51" s="772" t="s">
        <v>66</v>
      </c>
      <c r="AB51" s="350" t="str">
        <f>IF(OR(H9="",B19="",B37="",A55=0,R45="✔",R48="✔"),"","✔")</f>
        <v/>
      </c>
      <c r="AC51" s="350" t="str">
        <f>IF(OR(H9="",B19="",B37="",A55=0,R43="✔"),"","✔")</f>
        <v/>
      </c>
      <c r="AD51" s="715"/>
      <c r="AE51" s="753"/>
      <c r="AF51" s="753"/>
      <c r="AG51" s="696"/>
      <c r="AH51" s="770"/>
      <c r="AI51" s="770"/>
      <c r="AJ51" s="770"/>
      <c r="AK51" s="770"/>
      <c r="AL51" s="770"/>
      <c r="AM51" s="770"/>
      <c r="AN51" s="770"/>
      <c r="AO51" s="770"/>
      <c r="AS51" s="52"/>
      <c r="AT51" s="52"/>
      <c r="AU51" s="52"/>
      <c r="AV51" s="52"/>
      <c r="AW51" s="52"/>
      <c r="AX51" s="1"/>
      <c r="BE51" s="607" t="str">
        <f>AS43</f>
        <v/>
      </c>
      <c r="BF51" s="607"/>
      <c r="BG51" s="607">
        <f>IF(BE51="✔",1,0)</f>
        <v>0</v>
      </c>
      <c r="BH51" s="607"/>
      <c r="BI51" s="607" t="s">
        <v>246</v>
      </c>
      <c r="BJ51" s="607"/>
      <c r="BK51" s="609" t="str">
        <f>AV43</f>
        <v>廃止
（返還不要）</v>
      </c>
      <c r="BL51" s="609"/>
      <c r="BM51" s="609"/>
      <c r="BN51" s="609"/>
      <c r="BO51" s="609"/>
      <c r="BP51" s="607"/>
      <c r="BQ51" s="607"/>
      <c r="BR51" s="607"/>
      <c r="BS51" s="607"/>
      <c r="BT51" s="607"/>
      <c r="BU51" s="607"/>
      <c r="BV51" s="607"/>
      <c r="BW51" s="607"/>
      <c r="BX51" s="607"/>
      <c r="BY51" s="607"/>
      <c r="BZ51" s="607"/>
      <c r="CA51" s="607"/>
      <c r="CB51" s="607"/>
      <c r="CC51" s="607"/>
      <c r="CD51" s="607"/>
      <c r="CE51" s="607"/>
      <c r="CF51" s="607"/>
      <c r="CG51" s="607"/>
    </row>
    <row r="52" spans="1:107" s="52" customFormat="1" ht="14.25" customHeight="1">
      <c r="A52" s="715"/>
      <c r="B52" s="717"/>
      <c r="C52" s="732"/>
      <c r="D52" s="732"/>
      <c r="E52" s="687"/>
      <c r="F52" s="687"/>
      <c r="G52" s="687"/>
      <c r="H52" s="687"/>
      <c r="I52" s="687"/>
      <c r="J52" s="687"/>
      <c r="K52" s="687"/>
      <c r="L52" s="687"/>
      <c r="M52" s="687"/>
      <c r="N52" s="722"/>
      <c r="P52" s="2"/>
      <c r="Q52" s="764"/>
      <c r="S52" s="35"/>
      <c r="T52" s="35"/>
      <c r="U52" s="35"/>
      <c r="V52" s="772"/>
      <c r="W52" s="3"/>
      <c r="X52" s="3"/>
      <c r="Y52" s="3"/>
      <c r="Z52" s="3"/>
      <c r="AA52" s="3"/>
      <c r="AB52" s="3"/>
      <c r="AC52" s="3"/>
      <c r="AJ52" s="804" t="s">
        <v>263</v>
      </c>
      <c r="AK52" s="801" t="s">
        <v>68</v>
      </c>
      <c r="AT52" s="345"/>
      <c r="AU52" s="345"/>
      <c r="AV52" s="345"/>
      <c r="AW52" s="345"/>
      <c r="AX52" s="1"/>
      <c r="BC52" s="50"/>
      <c r="BD52" s="50"/>
      <c r="BE52" s="607"/>
      <c r="BF52" s="607"/>
      <c r="BG52" s="607"/>
      <c r="BH52" s="607"/>
      <c r="BI52" s="607"/>
      <c r="BJ52" s="607"/>
      <c r="BK52" s="609"/>
      <c r="BL52" s="609"/>
      <c r="BM52" s="609"/>
      <c r="BN52" s="609"/>
      <c r="BO52" s="609"/>
      <c r="BP52" s="607"/>
      <c r="BQ52" s="607"/>
      <c r="BR52" s="607"/>
      <c r="BS52" s="607"/>
      <c r="BT52" s="607"/>
      <c r="BU52" s="607"/>
      <c r="BV52" s="607"/>
      <c r="BW52" s="607"/>
      <c r="BX52" s="607"/>
      <c r="BY52" s="607"/>
      <c r="BZ52" s="607"/>
      <c r="CA52" s="607"/>
      <c r="CB52" s="607"/>
      <c r="CC52" s="607"/>
      <c r="CD52" s="607"/>
      <c r="CE52" s="607"/>
      <c r="CF52" s="607"/>
      <c r="CG52" s="607"/>
      <c r="CH52" s="50"/>
      <c r="CI52" s="50"/>
      <c r="CJ52" s="50"/>
      <c r="CK52" s="50"/>
      <c r="CL52" s="50"/>
      <c r="CM52" s="50"/>
      <c r="CN52" s="50"/>
      <c r="CO52" s="50"/>
      <c r="CP52" s="50"/>
      <c r="CQ52" s="50"/>
      <c r="CR52" s="50"/>
      <c r="CS52" s="50"/>
      <c r="CT52" s="50"/>
      <c r="CU52" s="50"/>
      <c r="CV52" s="50"/>
      <c r="CW52" s="50"/>
      <c r="CX52" s="50"/>
      <c r="CY52" s="50"/>
      <c r="CZ52" s="50"/>
      <c r="DA52" s="50"/>
    </row>
    <row r="53" spans="1:107" s="52" customFormat="1" ht="14.25" customHeight="1">
      <c r="A53" s="715"/>
      <c r="B53" s="717"/>
      <c r="C53" s="732"/>
      <c r="D53" s="732"/>
      <c r="E53" s="687"/>
      <c r="F53" s="687"/>
      <c r="G53" s="687"/>
      <c r="H53" s="687"/>
      <c r="I53" s="687"/>
      <c r="J53" s="687"/>
      <c r="K53" s="687"/>
      <c r="L53" s="687"/>
      <c r="M53" s="687"/>
      <c r="N53" s="722"/>
      <c r="P53" s="2"/>
      <c r="Q53" s="2"/>
      <c r="R53" s="35"/>
      <c r="S53" s="35"/>
      <c r="T53" s="35"/>
      <c r="U53" s="35"/>
      <c r="V53" s="772"/>
      <c r="W53" s="3"/>
      <c r="X53" s="3"/>
      <c r="Y53" s="3"/>
      <c r="Z53" s="3"/>
      <c r="AA53" s="3"/>
      <c r="AB53" s="3"/>
      <c r="AC53" s="3"/>
      <c r="AJ53" s="805"/>
      <c r="AK53" s="802"/>
      <c r="AT53" s="345"/>
      <c r="AU53" s="345"/>
      <c r="AV53" s="345"/>
      <c r="AW53" s="345"/>
      <c r="AX53" s="12"/>
      <c r="BC53" s="50"/>
      <c r="BD53" s="50"/>
      <c r="BE53" s="607"/>
      <c r="BF53" s="607"/>
      <c r="BG53" s="607"/>
      <c r="BH53" s="607"/>
      <c r="BI53" s="607"/>
      <c r="BJ53" s="607"/>
      <c r="BK53" s="609"/>
      <c r="BL53" s="609"/>
      <c r="BM53" s="609"/>
      <c r="BN53" s="609"/>
      <c r="BO53" s="609"/>
      <c r="BP53" s="607"/>
      <c r="BQ53" s="607"/>
      <c r="BR53" s="607"/>
      <c r="BS53" s="607"/>
      <c r="BT53" s="607"/>
      <c r="BU53" s="607"/>
      <c r="BV53" s="607"/>
      <c r="BW53" s="607"/>
      <c r="BX53" s="607"/>
      <c r="BY53" s="607"/>
      <c r="BZ53" s="607"/>
      <c r="CA53" s="607"/>
      <c r="CB53" s="607"/>
      <c r="CC53" s="607"/>
      <c r="CD53" s="607"/>
      <c r="CE53" s="607"/>
      <c r="CF53" s="607"/>
      <c r="CG53" s="607"/>
      <c r="CH53" s="50"/>
      <c r="CI53" s="50"/>
      <c r="CJ53" s="50"/>
      <c r="CK53" s="50"/>
      <c r="CL53" s="50"/>
      <c r="CM53" s="50"/>
      <c r="CN53" s="50"/>
      <c r="CO53" s="50"/>
      <c r="CP53" s="50"/>
      <c r="CQ53" s="50"/>
      <c r="CR53" s="50"/>
      <c r="CS53" s="50"/>
      <c r="CT53" s="50"/>
      <c r="CU53" s="50"/>
      <c r="CV53" s="50"/>
      <c r="CW53" s="50"/>
      <c r="CX53" s="50"/>
      <c r="CY53" s="50"/>
      <c r="CZ53" s="50"/>
      <c r="DA53" s="50"/>
    </row>
    <row r="54" spans="1:107" s="52" customFormat="1" ht="14.25" customHeight="1" thickBot="1">
      <c r="A54" s="715"/>
      <c r="B54" s="734"/>
      <c r="C54" s="735"/>
      <c r="D54" s="735"/>
      <c r="E54" s="771"/>
      <c r="F54" s="771"/>
      <c r="G54" s="771"/>
      <c r="H54" s="771"/>
      <c r="I54" s="771"/>
      <c r="J54" s="771"/>
      <c r="K54" s="771"/>
      <c r="L54" s="771"/>
      <c r="M54" s="771"/>
      <c r="N54" s="723"/>
      <c r="O54" s="108" t="s">
        <v>113</v>
      </c>
      <c r="P54" s="38" t="s">
        <v>114</v>
      </c>
      <c r="Q54" s="2"/>
      <c r="R54" s="35"/>
      <c r="S54" s="35"/>
      <c r="T54" s="35"/>
      <c r="U54" s="35"/>
      <c r="V54" s="772"/>
      <c r="W54" s="3"/>
      <c r="X54" s="3"/>
      <c r="Y54" s="3"/>
      <c r="Z54" s="3"/>
      <c r="AA54" s="3"/>
      <c r="AB54" s="3"/>
      <c r="AC54" s="3"/>
      <c r="AJ54" s="805"/>
      <c r="AK54" s="802"/>
      <c r="AT54" s="345"/>
      <c r="AU54" s="345"/>
      <c r="AV54" s="345"/>
      <c r="AW54" s="345"/>
      <c r="AX54" s="12"/>
      <c r="BC54" s="50"/>
      <c r="BD54" s="50"/>
      <c r="BE54" s="607"/>
      <c r="BF54" s="607"/>
      <c r="BG54" s="607"/>
      <c r="BH54" s="607"/>
      <c r="BI54" s="607"/>
      <c r="BJ54" s="607"/>
      <c r="BK54" s="609"/>
      <c r="BL54" s="609"/>
      <c r="BM54" s="609"/>
      <c r="BN54" s="609"/>
      <c r="BO54" s="609"/>
      <c r="BP54" s="607"/>
      <c r="BQ54" s="607"/>
      <c r="BR54" s="607"/>
      <c r="BS54" s="607"/>
      <c r="BT54" s="607"/>
      <c r="BU54" s="607"/>
      <c r="BV54" s="607"/>
      <c r="BW54" s="607"/>
      <c r="BX54" s="607"/>
      <c r="BY54" s="607"/>
      <c r="BZ54" s="607"/>
      <c r="CA54" s="607"/>
      <c r="CB54" s="607"/>
      <c r="CC54" s="607"/>
      <c r="CD54" s="607"/>
      <c r="CE54" s="607"/>
      <c r="CF54" s="607"/>
      <c r="CG54" s="607"/>
      <c r="CH54" s="50"/>
      <c r="CI54" s="50"/>
      <c r="CJ54" s="50"/>
      <c r="CK54" s="50"/>
      <c r="CL54" s="50"/>
      <c r="CM54" s="50"/>
      <c r="CN54" s="50"/>
      <c r="CO54" s="50"/>
      <c r="CP54" s="50"/>
      <c r="CQ54" s="50"/>
      <c r="CR54" s="50"/>
      <c r="CS54" s="50"/>
      <c r="CT54" s="50"/>
      <c r="CU54" s="50"/>
      <c r="CV54" s="50"/>
      <c r="CW54" s="50"/>
      <c r="CX54" s="50"/>
      <c r="CY54" s="50"/>
      <c r="CZ54" s="50"/>
      <c r="DA54" s="50"/>
    </row>
    <row r="55" spans="1:107" s="52" customFormat="1" ht="14.25" customHeight="1" thickTop="1" thickBot="1">
      <c r="A55" s="764">
        <f>A43+A47+A51</f>
        <v>0</v>
      </c>
      <c r="B55" s="736"/>
      <c r="C55" s="700" t="s">
        <v>73</v>
      </c>
      <c r="D55" s="636"/>
      <c r="E55" s="636"/>
      <c r="F55" s="636"/>
      <c r="G55" s="636"/>
      <c r="H55" s="636"/>
      <c r="I55" s="636"/>
      <c r="J55" s="636"/>
      <c r="K55" s="636"/>
      <c r="L55" s="636"/>
      <c r="M55" s="636"/>
      <c r="N55" s="701"/>
      <c r="O55" s="350" t="str">
        <f>IF(OR(H9="",B37="",B19=""),"",IF(OR(B43="✔",B47="✔",B51="✔"),"","✔"))</f>
        <v/>
      </c>
      <c r="P55" s="350" t="str">
        <f>IF(OR(H9="",B37="",B19=""),"",IF(B55="✔","","✔"))</f>
        <v/>
      </c>
      <c r="Q55" s="2"/>
      <c r="R55" s="2"/>
      <c r="S55" s="2"/>
      <c r="T55" s="2"/>
      <c r="U55" s="2"/>
      <c r="V55" s="772"/>
      <c r="W55" s="3"/>
      <c r="X55" s="3"/>
      <c r="Y55" s="3"/>
      <c r="Z55" s="3"/>
      <c r="AA55" s="3"/>
      <c r="AB55" s="3"/>
      <c r="AC55" s="3"/>
      <c r="AD55" s="53"/>
      <c r="AJ55" s="806"/>
      <c r="AK55" s="803"/>
      <c r="AV55" s="765" t="s">
        <v>94</v>
      </c>
      <c r="AW55" s="765"/>
      <c r="AX55" s="765"/>
      <c r="AY55" s="765"/>
      <c r="BC55" s="50"/>
      <c r="BD55" s="50"/>
      <c r="BE55" s="607"/>
      <c r="BF55" s="607"/>
      <c r="BG55" s="759"/>
      <c r="BH55" s="759"/>
      <c r="BI55" s="607"/>
      <c r="BJ55" s="607"/>
      <c r="BK55" s="609"/>
      <c r="BL55" s="609"/>
      <c r="BM55" s="609"/>
      <c r="BN55" s="609"/>
      <c r="BO55" s="609"/>
      <c r="BP55" s="607"/>
      <c r="BQ55" s="607"/>
      <c r="BR55" s="607"/>
      <c r="BS55" s="607"/>
      <c r="BT55" s="607"/>
      <c r="BU55" s="607"/>
      <c r="BV55" s="607"/>
      <c r="BW55" s="607"/>
      <c r="BX55" s="607"/>
      <c r="BY55" s="607"/>
      <c r="BZ55" s="607"/>
      <c r="CA55" s="607"/>
      <c r="CB55" s="607"/>
      <c r="CC55" s="607"/>
      <c r="CD55" s="607"/>
      <c r="CE55" s="607"/>
      <c r="CF55" s="607"/>
      <c r="CG55" s="607"/>
      <c r="CO55" s="50"/>
      <c r="CP55" s="50"/>
      <c r="CQ55" s="50"/>
      <c r="CR55" s="50"/>
      <c r="CS55" s="50"/>
      <c r="CT55" s="50"/>
      <c r="CU55" s="50"/>
      <c r="CV55" s="50"/>
      <c r="CW55" s="50"/>
      <c r="CX55" s="50"/>
      <c r="CY55" s="50"/>
      <c r="CZ55" s="50"/>
      <c r="DA55" s="50"/>
    </row>
    <row r="56" spans="1:107" s="52" customFormat="1" ht="14.25" customHeight="1">
      <c r="A56" s="764"/>
      <c r="B56" s="737"/>
      <c r="C56" s="702"/>
      <c r="D56" s="703"/>
      <c r="E56" s="703"/>
      <c r="F56" s="703"/>
      <c r="G56" s="703"/>
      <c r="H56" s="703"/>
      <c r="I56" s="703"/>
      <c r="J56" s="703"/>
      <c r="K56" s="703"/>
      <c r="L56" s="703"/>
      <c r="M56" s="703"/>
      <c r="N56" s="704"/>
      <c r="O56" s="345"/>
      <c r="U56" s="50"/>
      <c r="V56" s="772"/>
      <c r="AD56" s="53"/>
      <c r="AE56" s="766" t="str">
        <f>IF(AND(H9="警告",B19="✔",B37="✔",B47="✔",A55=1,R43="✔",AE49="✔"),"✔","")</f>
        <v/>
      </c>
      <c r="AF56" s="766"/>
      <c r="AG56" s="767" t="s">
        <v>63</v>
      </c>
      <c r="AH56" s="687" t="s">
        <v>44</v>
      </c>
      <c r="AI56" s="687"/>
      <c r="AJ56" s="687"/>
      <c r="AK56" s="687"/>
      <c r="AL56" s="687"/>
      <c r="AM56" s="687"/>
      <c r="AN56" s="687"/>
      <c r="AO56" s="687"/>
      <c r="AS56" s="616" t="str">
        <f>IF(AE56="✔","✔","")</f>
        <v/>
      </c>
      <c r="AT56" s="617"/>
      <c r="AU56" s="622" t="s">
        <v>63</v>
      </c>
      <c r="AV56" s="776" t="s">
        <v>32</v>
      </c>
      <c r="AW56" s="777"/>
      <c r="AX56" s="777"/>
      <c r="AY56" s="778"/>
      <c r="BC56" s="50"/>
      <c r="BD56" s="50"/>
      <c r="BE56" s="50"/>
      <c r="BF56" s="50"/>
      <c r="BG56" s="607">
        <f>SUM(BG21:BH55)+CL16</f>
        <v>0</v>
      </c>
      <c r="BH56" s="607"/>
      <c r="BI56" s="50"/>
      <c r="BJ56" s="50"/>
      <c r="BK56" s="50"/>
      <c r="BL56" s="50"/>
      <c r="BM56" s="50"/>
      <c r="BN56" s="50"/>
      <c r="BO56" s="50"/>
      <c r="BP56" s="50"/>
      <c r="BQ56" s="50"/>
      <c r="BR56" s="50"/>
      <c r="BS56" s="50"/>
      <c r="BT56" s="50"/>
      <c r="BU56" s="50"/>
      <c r="BV56" s="50"/>
      <c r="BW56" s="50"/>
      <c r="BX56" s="50"/>
      <c r="BY56" s="50"/>
      <c r="BZ56" s="50"/>
      <c r="CA56" s="50"/>
      <c r="CB56" s="50"/>
      <c r="CO56" s="50"/>
      <c r="CP56" s="50"/>
      <c r="CQ56" s="50"/>
      <c r="CR56" s="50"/>
      <c r="CS56" s="50"/>
      <c r="CT56" s="50"/>
      <c r="CU56" s="50"/>
      <c r="CV56" s="50"/>
      <c r="CW56" s="50"/>
      <c r="CX56" s="50"/>
      <c r="CY56" s="50"/>
      <c r="CZ56" s="50"/>
      <c r="DA56" s="50"/>
    </row>
    <row r="57" spans="1:107" s="52" customFormat="1" ht="14.25" customHeight="1" thickBot="1">
      <c r="A57" s="67"/>
      <c r="D57" s="811" t="s">
        <v>67</v>
      </c>
      <c r="E57" s="814" t="s">
        <v>68</v>
      </c>
      <c r="N57" s="50"/>
      <c r="O57" s="50"/>
      <c r="U57" s="50"/>
      <c r="V57" s="772"/>
      <c r="AD57" s="53"/>
      <c r="AE57" s="766"/>
      <c r="AF57" s="766"/>
      <c r="AG57" s="767"/>
      <c r="AH57" s="687"/>
      <c r="AI57" s="687"/>
      <c r="AJ57" s="687"/>
      <c r="AK57" s="687"/>
      <c r="AL57" s="687"/>
      <c r="AM57" s="687"/>
      <c r="AN57" s="687"/>
      <c r="AO57" s="687"/>
      <c r="AP57" s="730" t="s">
        <v>68</v>
      </c>
      <c r="AQ57" s="730"/>
      <c r="AR57" s="731"/>
      <c r="AS57" s="618"/>
      <c r="AT57" s="619"/>
      <c r="AU57" s="622"/>
      <c r="AV57" s="779"/>
      <c r="AW57" s="780"/>
      <c r="AX57" s="780"/>
      <c r="AY57" s="781"/>
      <c r="BC57" s="50"/>
      <c r="BD57" s="50"/>
      <c r="BE57" s="50"/>
      <c r="BF57" s="50"/>
      <c r="BG57" s="607"/>
      <c r="BH57" s="607"/>
      <c r="BI57" s="50"/>
      <c r="BJ57" s="50"/>
      <c r="BK57" s="50"/>
      <c r="BL57" s="50"/>
      <c r="BM57" s="50"/>
      <c r="BN57" s="50"/>
      <c r="BO57" s="50"/>
      <c r="BP57" s="50"/>
      <c r="BQ57" s="50"/>
      <c r="BR57" s="50"/>
      <c r="BS57" s="50"/>
      <c r="BT57" s="50"/>
      <c r="BU57" s="50"/>
      <c r="BV57" s="50"/>
      <c r="BW57" s="50"/>
      <c r="BX57" s="50"/>
      <c r="BY57" s="50"/>
      <c r="BZ57" s="50"/>
      <c r="CA57" s="50"/>
      <c r="CB57" s="50"/>
      <c r="CO57" s="50"/>
      <c r="CP57" s="50"/>
      <c r="CQ57" s="50"/>
      <c r="CR57" s="50"/>
      <c r="CS57" s="50"/>
      <c r="CT57" s="50"/>
      <c r="CU57" s="50"/>
      <c r="CV57" s="50"/>
      <c r="CW57" s="50"/>
      <c r="CX57" s="50"/>
      <c r="CY57" s="50"/>
      <c r="CZ57" s="50"/>
      <c r="DA57" s="50"/>
    </row>
    <row r="58" spans="1:107" s="52" customFormat="1" ht="14.25" customHeight="1" thickTop="1">
      <c r="A58" s="67"/>
      <c r="D58" s="812"/>
      <c r="E58" s="815"/>
      <c r="N58" s="35"/>
      <c r="O58" s="35"/>
      <c r="U58" s="50"/>
      <c r="V58" s="772"/>
      <c r="AE58" s="766"/>
      <c r="AF58" s="766"/>
      <c r="AG58" s="767"/>
      <c r="AH58" s="687"/>
      <c r="AI58" s="687"/>
      <c r="AJ58" s="687"/>
      <c r="AK58" s="687"/>
      <c r="AL58" s="687"/>
      <c r="AM58" s="687"/>
      <c r="AN58" s="687"/>
      <c r="AO58" s="687"/>
      <c r="AP58" s="785" t="s">
        <v>81</v>
      </c>
      <c r="AQ58" s="785"/>
      <c r="AR58" s="786"/>
      <c r="AS58" s="618"/>
      <c r="AT58" s="619"/>
      <c r="AU58" s="622"/>
      <c r="AV58" s="779"/>
      <c r="AW58" s="780"/>
      <c r="AX58" s="780"/>
      <c r="AY58" s="781"/>
      <c r="BC58" s="50"/>
      <c r="BD58" s="50"/>
      <c r="BE58" s="489"/>
      <c r="BF58" s="489"/>
      <c r="BG58" s="607"/>
      <c r="BH58" s="607"/>
      <c r="CO58" s="50"/>
      <c r="CP58" s="50"/>
      <c r="CQ58" s="50"/>
      <c r="CR58" s="50"/>
      <c r="CS58" s="50"/>
      <c r="CT58" s="50"/>
      <c r="CU58" s="50"/>
      <c r="CV58" s="50"/>
      <c r="CW58" s="50"/>
      <c r="CX58" s="50"/>
      <c r="CY58" s="50"/>
      <c r="CZ58" s="50"/>
      <c r="DA58" s="50"/>
    </row>
    <row r="59" spans="1:107" s="52" customFormat="1" ht="14.25" customHeight="1" thickBot="1">
      <c r="A59" s="67"/>
      <c r="C59" s="50"/>
      <c r="D59" s="813"/>
      <c r="E59" s="815"/>
      <c r="G59" s="765" t="s">
        <v>92</v>
      </c>
      <c r="H59" s="765"/>
      <c r="I59" s="765"/>
      <c r="L59" s="50"/>
      <c r="M59" s="50"/>
      <c r="N59" s="35"/>
      <c r="O59" s="35"/>
      <c r="R59" s="50"/>
      <c r="U59" s="54"/>
      <c r="V59" s="773"/>
      <c r="W59" s="765" t="s">
        <v>93</v>
      </c>
      <c r="X59" s="765"/>
      <c r="Y59" s="765"/>
      <c r="AE59" s="766"/>
      <c r="AF59" s="766"/>
      <c r="AG59" s="767"/>
      <c r="AH59" s="687"/>
      <c r="AI59" s="687"/>
      <c r="AJ59" s="687"/>
      <c r="AK59" s="687"/>
      <c r="AL59" s="687"/>
      <c r="AM59" s="687"/>
      <c r="AN59" s="687"/>
      <c r="AO59" s="687"/>
      <c r="AP59" s="55"/>
      <c r="AQ59" s="50"/>
      <c r="AR59" s="56"/>
      <c r="AS59" s="620"/>
      <c r="AT59" s="621"/>
      <c r="AU59" s="622"/>
      <c r="AV59" s="782"/>
      <c r="AW59" s="783"/>
      <c r="AX59" s="783"/>
      <c r="AY59" s="784"/>
      <c r="BC59" s="50"/>
      <c r="BD59" s="50"/>
      <c r="BE59" s="489"/>
      <c r="BF59" s="489"/>
      <c r="BG59" s="607"/>
      <c r="BH59" s="607"/>
      <c r="CO59" s="50"/>
      <c r="CP59" s="50"/>
      <c r="CQ59" s="50"/>
      <c r="CR59" s="50"/>
      <c r="CS59" s="50"/>
      <c r="CT59" s="50"/>
      <c r="CU59" s="50"/>
      <c r="CV59" s="50"/>
      <c r="CW59" s="50"/>
      <c r="CX59" s="50"/>
      <c r="CY59" s="50"/>
      <c r="CZ59" s="50"/>
      <c r="DA59" s="50"/>
    </row>
    <row r="60" spans="1:107" s="52" customFormat="1" ht="14.25" customHeight="1">
      <c r="A60" s="67"/>
      <c r="C60" s="797" t="str">
        <f>IF(AND(H9&lt;&gt;"",B19="✔",B37="✔",B55="✔"),"✔","")</f>
        <v/>
      </c>
      <c r="D60" s="797"/>
      <c r="E60" s="798" t="s">
        <v>63</v>
      </c>
      <c r="F60" s="787" t="s">
        <v>60</v>
      </c>
      <c r="G60" s="777"/>
      <c r="H60" s="777"/>
      <c r="I60" s="778"/>
      <c r="L60" s="50"/>
      <c r="M60" s="50"/>
      <c r="N60" s="35"/>
      <c r="O60" s="35"/>
      <c r="R60" s="35"/>
      <c r="S60" s="753" t="str">
        <f>IF(AND(B47="✔",H9&lt;&gt;"",B19="✔",B37="✔",A55=1,Q51&gt;0),"✔","")</f>
        <v/>
      </c>
      <c r="T60" s="753"/>
      <c r="U60" s="799" t="s">
        <v>63</v>
      </c>
      <c r="V60" s="787" t="s">
        <v>96</v>
      </c>
      <c r="W60" s="777"/>
      <c r="X60" s="777"/>
      <c r="Y60" s="778"/>
      <c r="AB60" s="3"/>
      <c r="AC60" s="3"/>
      <c r="AE60" s="753" t="str">
        <f>IF(AND(OR(H9="継続",H9="なし"),B19="✔",B37="✔",A55&gt;0,R43="✔",AE49="✔"),"✔","")</f>
        <v/>
      </c>
      <c r="AF60" s="753"/>
      <c r="AG60" s="775" t="s">
        <v>62</v>
      </c>
      <c r="AH60" s="687" t="s">
        <v>45</v>
      </c>
      <c r="AI60" s="687"/>
      <c r="AJ60" s="687"/>
      <c r="AK60" s="687"/>
      <c r="AL60" s="687"/>
      <c r="AM60" s="687"/>
      <c r="AN60" s="687"/>
      <c r="AO60" s="687"/>
      <c r="AP60" s="55"/>
      <c r="AQ60" s="50"/>
      <c r="AR60" s="56"/>
      <c r="AS60" s="616" t="str">
        <f>IF(AE60="✔","✔","")</f>
        <v/>
      </c>
      <c r="AT60" s="617"/>
      <c r="AU60" s="622" t="s">
        <v>63</v>
      </c>
      <c r="AV60" s="776" t="s">
        <v>30</v>
      </c>
      <c r="AW60" s="777"/>
      <c r="AX60" s="777"/>
      <c r="AY60" s="778"/>
      <c r="BC60" s="50"/>
      <c r="BD60" s="50"/>
      <c r="BE60" s="489"/>
      <c r="BF60" s="489"/>
      <c r="BG60" s="607"/>
      <c r="BH60" s="607"/>
      <c r="CO60" s="50"/>
      <c r="CP60" s="50"/>
      <c r="CQ60" s="50"/>
      <c r="CR60" s="50"/>
      <c r="CS60" s="50"/>
      <c r="CT60" s="50"/>
      <c r="CU60" s="50"/>
      <c r="CV60" s="50"/>
      <c r="CW60" s="50"/>
      <c r="CX60" s="50"/>
      <c r="CY60" s="50"/>
      <c r="CZ60" s="50"/>
      <c r="DA60" s="50"/>
    </row>
    <row r="61" spans="1:107" s="52" customFormat="1" ht="14.25" customHeight="1" thickBot="1">
      <c r="A61" s="67"/>
      <c r="B61" s="3"/>
      <c r="C61" s="797"/>
      <c r="D61" s="797"/>
      <c r="E61" s="798"/>
      <c r="F61" s="779"/>
      <c r="G61" s="780"/>
      <c r="H61" s="780"/>
      <c r="I61" s="781"/>
      <c r="M61" s="50"/>
      <c r="N61" s="35"/>
      <c r="O61" s="35"/>
      <c r="R61" s="35"/>
      <c r="S61" s="753"/>
      <c r="T61" s="753"/>
      <c r="U61" s="799"/>
      <c r="V61" s="779"/>
      <c r="W61" s="780"/>
      <c r="X61" s="780"/>
      <c r="Y61" s="781"/>
      <c r="AB61" s="3"/>
      <c r="AC61" s="3"/>
      <c r="AE61" s="753"/>
      <c r="AF61" s="753"/>
      <c r="AG61" s="775"/>
      <c r="AH61" s="687"/>
      <c r="AI61" s="687"/>
      <c r="AJ61" s="687"/>
      <c r="AK61" s="687"/>
      <c r="AL61" s="687"/>
      <c r="AM61" s="687"/>
      <c r="AN61" s="687"/>
      <c r="AO61" s="687"/>
      <c r="AP61" s="730" t="s">
        <v>68</v>
      </c>
      <c r="AQ61" s="730"/>
      <c r="AR61" s="731"/>
      <c r="AS61" s="618"/>
      <c r="AT61" s="619"/>
      <c r="AU61" s="622"/>
      <c r="AV61" s="779"/>
      <c r="AW61" s="780"/>
      <c r="AX61" s="780"/>
      <c r="AY61" s="781"/>
      <c r="BC61" s="50"/>
      <c r="BD61" s="50"/>
      <c r="BE61" s="489"/>
      <c r="BF61" s="489"/>
      <c r="CO61" s="50"/>
      <c r="CP61" s="50"/>
      <c r="CQ61" s="50"/>
      <c r="CR61" s="50"/>
      <c r="CS61" s="50"/>
      <c r="CT61" s="50"/>
      <c r="CU61" s="50"/>
      <c r="CV61" s="50"/>
      <c r="CW61" s="50"/>
      <c r="CX61" s="50"/>
      <c r="CY61" s="50"/>
      <c r="CZ61" s="50"/>
      <c r="DA61" s="50"/>
    </row>
    <row r="62" spans="1:107" s="52" customFormat="1" ht="14.25" customHeight="1" thickTop="1">
      <c r="A62" s="67"/>
      <c r="B62" s="50"/>
      <c r="C62" s="797"/>
      <c r="D62" s="797"/>
      <c r="E62" s="798"/>
      <c r="F62" s="779"/>
      <c r="G62" s="780"/>
      <c r="H62" s="780"/>
      <c r="I62" s="781"/>
      <c r="R62" s="35"/>
      <c r="S62" s="753"/>
      <c r="T62" s="753"/>
      <c r="U62" s="799"/>
      <c r="V62" s="779"/>
      <c r="W62" s="780"/>
      <c r="X62" s="780"/>
      <c r="Y62" s="781"/>
      <c r="AB62" s="3"/>
      <c r="AC62" s="3"/>
      <c r="AE62" s="753"/>
      <c r="AF62" s="753"/>
      <c r="AG62" s="775"/>
      <c r="AH62" s="687"/>
      <c r="AI62" s="687"/>
      <c r="AJ62" s="687"/>
      <c r="AK62" s="687"/>
      <c r="AL62" s="687"/>
      <c r="AM62" s="687"/>
      <c r="AN62" s="687"/>
      <c r="AO62" s="687"/>
      <c r="AP62" s="785" t="s">
        <v>81</v>
      </c>
      <c r="AQ62" s="785"/>
      <c r="AR62" s="786"/>
      <c r="AS62" s="618"/>
      <c r="AT62" s="619"/>
      <c r="AU62" s="622"/>
      <c r="AV62" s="779"/>
      <c r="AW62" s="780"/>
      <c r="AX62" s="780"/>
      <c r="AY62" s="781"/>
      <c r="BC62" s="50"/>
      <c r="BD62" s="50"/>
      <c r="BE62" s="489"/>
      <c r="BF62" s="489"/>
      <c r="CO62" s="50"/>
      <c r="CP62" s="50"/>
      <c r="CQ62" s="50"/>
      <c r="CR62" s="50"/>
      <c r="CS62" s="50"/>
      <c r="CT62" s="50"/>
      <c r="CU62" s="50"/>
      <c r="CV62" s="50"/>
      <c r="CW62" s="50"/>
      <c r="CX62" s="50"/>
      <c r="CY62" s="50"/>
      <c r="CZ62" s="50"/>
      <c r="DA62" s="50"/>
    </row>
    <row r="63" spans="1:107" s="3" customFormat="1" ht="14.25" customHeight="1" thickBot="1">
      <c r="A63" s="67"/>
      <c r="C63" s="797"/>
      <c r="D63" s="797"/>
      <c r="E63" s="798"/>
      <c r="F63" s="782"/>
      <c r="G63" s="783"/>
      <c r="H63" s="783"/>
      <c r="I63" s="784"/>
      <c r="M63" s="35"/>
      <c r="R63" s="35"/>
      <c r="S63" s="753"/>
      <c r="T63" s="753"/>
      <c r="U63" s="799"/>
      <c r="V63" s="782"/>
      <c r="W63" s="783"/>
      <c r="X63" s="783"/>
      <c r="Y63" s="784"/>
      <c r="AE63" s="753"/>
      <c r="AF63" s="753"/>
      <c r="AG63" s="775"/>
      <c r="AH63" s="687"/>
      <c r="AI63" s="687"/>
      <c r="AJ63" s="687"/>
      <c r="AK63" s="687"/>
      <c r="AL63" s="687"/>
      <c r="AM63" s="687"/>
      <c r="AN63" s="687"/>
      <c r="AO63" s="687"/>
      <c r="AS63" s="620"/>
      <c r="AT63" s="621"/>
      <c r="AU63" s="622"/>
      <c r="AV63" s="782"/>
      <c r="AW63" s="783"/>
      <c r="AX63" s="783"/>
      <c r="AY63" s="784"/>
      <c r="BC63" s="2"/>
      <c r="BD63" s="2"/>
      <c r="BE63" s="489"/>
      <c r="BF63" s="489"/>
      <c r="CO63" s="2"/>
      <c r="CP63" s="2"/>
      <c r="CQ63" s="2"/>
      <c r="CR63" s="2"/>
      <c r="CS63" s="2"/>
      <c r="CT63" s="2"/>
      <c r="CU63" s="2"/>
      <c r="CV63" s="2"/>
      <c r="CW63" s="2"/>
      <c r="CX63" s="2"/>
      <c r="CY63" s="2"/>
      <c r="CZ63" s="2"/>
      <c r="DA63" s="2"/>
    </row>
    <row r="64" spans="1:107" s="50" customFormat="1" ht="14.25" customHeight="1">
      <c r="A64" s="17"/>
      <c r="B64" s="52"/>
      <c r="C64" s="52"/>
      <c r="D64" s="52"/>
      <c r="E64" s="52"/>
      <c r="F64" s="52"/>
      <c r="G64" s="52"/>
      <c r="H64" s="52"/>
      <c r="I64" s="52"/>
      <c r="J64" s="52"/>
      <c r="K64" s="52"/>
      <c r="AB64" s="16"/>
      <c r="AV64" s="820" t="s">
        <v>95</v>
      </c>
      <c r="AW64" s="820"/>
      <c r="AX64" s="820"/>
      <c r="AY64" s="820"/>
      <c r="BC64" s="349"/>
      <c r="BD64" s="349"/>
      <c r="BE64" s="489"/>
      <c r="BF64" s="489"/>
    </row>
    <row r="65" spans="13:105" s="3" customFormat="1" ht="14.25" customHeight="1">
      <c r="M65" s="4"/>
      <c r="N65" s="4"/>
      <c r="O65" s="4"/>
      <c r="P65" s="4"/>
      <c r="Q65" s="4"/>
      <c r="R65" s="4"/>
      <c r="S65" s="4"/>
      <c r="T65" s="4"/>
      <c r="Z65" s="4"/>
      <c r="AA65" s="4"/>
      <c r="AB65" s="4"/>
      <c r="BC65" s="2"/>
      <c r="BD65" s="2"/>
      <c r="BE65" s="489"/>
      <c r="BF65" s="489"/>
      <c r="CO65" s="2"/>
      <c r="CP65" s="2"/>
      <c r="CQ65" s="2"/>
      <c r="CR65" s="2"/>
      <c r="CS65" s="2"/>
      <c r="CT65" s="2"/>
      <c r="CU65" s="2"/>
      <c r="CV65" s="2"/>
      <c r="CW65" s="2"/>
      <c r="CX65" s="2"/>
      <c r="CY65" s="2"/>
      <c r="CZ65" s="2"/>
      <c r="DA65" s="2"/>
    </row>
    <row r="66" spans="13:105" s="52" customFormat="1" ht="14.25" customHeight="1">
      <c r="AX66" s="172"/>
      <c r="BA66" s="3"/>
      <c r="BB66" s="3"/>
      <c r="BC66" s="3"/>
      <c r="BD66" s="3"/>
      <c r="BE66" s="489"/>
      <c r="BF66" s="489"/>
    </row>
    <row r="67" spans="13:105" s="52" customFormat="1" ht="14.25" customHeight="1">
      <c r="BE67" s="489"/>
      <c r="BF67" s="489"/>
    </row>
    <row r="68" spans="13:105" s="52" customFormat="1" ht="14.25" customHeight="1">
      <c r="BE68" s="489"/>
      <c r="BF68" s="489"/>
    </row>
    <row r="69" spans="13:105" ht="13.5" customHeight="1">
      <c r="BE69" s="489"/>
      <c r="BF69" s="489"/>
    </row>
    <row r="70" spans="13:105" ht="13.5" customHeight="1">
      <c r="BE70" s="489"/>
      <c r="BF70" s="489"/>
    </row>
    <row r="71" spans="13:105" ht="13.5" customHeight="1">
      <c r="BE71" s="489"/>
      <c r="BF71" s="489"/>
    </row>
    <row r="72" spans="13:105" ht="13.5" customHeight="1">
      <c r="BE72" s="489"/>
      <c r="BF72" s="489"/>
    </row>
    <row r="76" spans="13:105" ht="13.5" customHeight="1">
      <c r="BG76" s="607">
        <v>0</v>
      </c>
      <c r="BH76" s="607"/>
      <c r="BI76" s="607"/>
      <c r="BJ76" s="607"/>
      <c r="BK76" s="607"/>
      <c r="BL76" s="607"/>
      <c r="BM76" s="607"/>
      <c r="BN76" s="607"/>
      <c r="BO76" s="607"/>
      <c r="BP76" s="697" t="s">
        <v>224</v>
      </c>
      <c r="BQ76" s="698"/>
      <c r="BR76" s="698"/>
      <c r="BS76" s="698"/>
      <c r="BT76" s="698"/>
      <c r="BU76" s="698"/>
      <c r="BV76" s="698"/>
      <c r="BW76" s="698"/>
      <c r="BX76" s="698"/>
      <c r="BY76" s="698"/>
      <c r="BZ76" s="698"/>
      <c r="CA76" s="698"/>
      <c r="CB76" s="698"/>
      <c r="CC76" s="698"/>
      <c r="CD76" s="698"/>
      <c r="CE76" s="698"/>
      <c r="CF76" s="698"/>
      <c r="CG76" s="699"/>
    </row>
    <row r="77" spans="13:105" ht="13.5" customHeight="1">
      <c r="N77" s="1"/>
      <c r="O77" s="1"/>
      <c r="P77" s="1"/>
      <c r="Q77" s="1"/>
      <c r="R77" s="1"/>
      <c r="S77" s="1"/>
      <c r="T77" s="1"/>
      <c r="AB77" s="1"/>
      <c r="AC77" s="1"/>
      <c r="AD77" s="1"/>
      <c r="AE77" s="1"/>
      <c r="AF77" s="1"/>
      <c r="BG77" s="607"/>
      <c r="BH77" s="607"/>
      <c r="BI77" s="607"/>
      <c r="BJ77" s="607"/>
      <c r="BK77" s="607"/>
      <c r="BL77" s="607"/>
      <c r="BM77" s="607"/>
      <c r="BN77" s="607"/>
      <c r="BO77" s="607"/>
      <c r="BP77" s="700"/>
      <c r="BQ77" s="636"/>
      <c r="BR77" s="636"/>
      <c r="BS77" s="636"/>
      <c r="BT77" s="636"/>
      <c r="BU77" s="636"/>
      <c r="BV77" s="636"/>
      <c r="BW77" s="636"/>
      <c r="BX77" s="636"/>
      <c r="BY77" s="636"/>
      <c r="BZ77" s="636"/>
      <c r="CA77" s="636"/>
      <c r="CB77" s="636"/>
      <c r="CC77" s="636"/>
      <c r="CD77" s="636"/>
      <c r="CE77" s="636"/>
      <c r="CF77" s="636"/>
      <c r="CG77" s="701"/>
    </row>
    <row r="78" spans="13:105" ht="13.5" customHeight="1">
      <c r="N78" s="1"/>
      <c r="O78" s="1"/>
      <c r="P78" s="1"/>
      <c r="Q78" s="1"/>
      <c r="R78" s="1"/>
      <c r="S78" s="1"/>
      <c r="T78" s="1"/>
      <c r="AB78" s="1"/>
      <c r="AC78" s="1"/>
      <c r="AD78" s="1"/>
      <c r="AE78" s="1"/>
      <c r="AF78" s="1"/>
      <c r="BG78" s="607"/>
      <c r="BH78" s="607"/>
      <c r="BI78" s="607"/>
      <c r="BJ78" s="607"/>
      <c r="BK78" s="607"/>
      <c r="BL78" s="607"/>
      <c r="BM78" s="607"/>
      <c r="BN78" s="607"/>
      <c r="BO78" s="607"/>
      <c r="BP78" s="700"/>
      <c r="BQ78" s="636"/>
      <c r="BR78" s="636"/>
      <c r="BS78" s="636"/>
      <c r="BT78" s="636"/>
      <c r="BU78" s="636"/>
      <c r="BV78" s="636"/>
      <c r="BW78" s="636"/>
      <c r="BX78" s="636"/>
      <c r="BY78" s="636"/>
      <c r="BZ78" s="636"/>
      <c r="CA78" s="636"/>
      <c r="CB78" s="636"/>
      <c r="CC78" s="636"/>
      <c r="CD78" s="636"/>
      <c r="CE78" s="636"/>
      <c r="CF78" s="636"/>
      <c r="CG78" s="701"/>
    </row>
    <row r="79" spans="13:105" ht="13.5" customHeight="1">
      <c r="N79" s="1"/>
      <c r="O79" s="1"/>
      <c r="P79" s="1"/>
      <c r="Q79" s="1"/>
      <c r="R79" s="1"/>
      <c r="S79" s="1"/>
      <c r="T79" s="1"/>
      <c r="AB79" s="1"/>
      <c r="AC79" s="1"/>
      <c r="AD79" s="1"/>
      <c r="AE79" s="1"/>
      <c r="AF79" s="1"/>
      <c r="BG79" s="607"/>
      <c r="BH79" s="607"/>
      <c r="BI79" s="607"/>
      <c r="BJ79" s="607"/>
      <c r="BK79" s="607"/>
      <c r="BL79" s="607"/>
      <c r="BM79" s="607"/>
      <c r="BN79" s="607"/>
      <c r="BO79" s="607"/>
      <c r="BP79" s="700"/>
      <c r="BQ79" s="636"/>
      <c r="BR79" s="636"/>
      <c r="BS79" s="636"/>
      <c r="BT79" s="636"/>
      <c r="BU79" s="636"/>
      <c r="BV79" s="636"/>
      <c r="BW79" s="636"/>
      <c r="BX79" s="636"/>
      <c r="BY79" s="636"/>
      <c r="BZ79" s="636"/>
      <c r="CA79" s="636"/>
      <c r="CB79" s="636"/>
      <c r="CC79" s="636"/>
      <c r="CD79" s="636"/>
      <c r="CE79" s="636"/>
      <c r="CF79" s="636"/>
      <c r="CG79" s="701"/>
    </row>
    <row r="80" spans="13:105" ht="13.5" customHeight="1">
      <c r="BG80" s="607"/>
      <c r="BH80" s="607"/>
      <c r="BI80" s="607"/>
      <c r="BJ80" s="607"/>
      <c r="BK80" s="607"/>
      <c r="BL80" s="607"/>
      <c r="BM80" s="607"/>
      <c r="BN80" s="607"/>
      <c r="BO80" s="607"/>
      <c r="BP80" s="702"/>
      <c r="BQ80" s="703"/>
      <c r="BR80" s="703"/>
      <c r="BS80" s="703"/>
      <c r="BT80" s="703"/>
      <c r="BU80" s="703"/>
      <c r="BV80" s="703"/>
      <c r="BW80" s="703"/>
      <c r="BX80" s="703"/>
      <c r="BY80" s="703"/>
      <c r="BZ80" s="703"/>
      <c r="CA80" s="703"/>
      <c r="CB80" s="703"/>
      <c r="CC80" s="703"/>
      <c r="CD80" s="703"/>
      <c r="CE80" s="703"/>
      <c r="CF80" s="703"/>
      <c r="CG80" s="704"/>
    </row>
    <row r="81" spans="59:85" ht="13.5" customHeight="1">
      <c r="BG81" s="607">
        <v>1</v>
      </c>
      <c r="BH81" s="607"/>
      <c r="BI81" s="607"/>
      <c r="BJ81" s="607"/>
      <c r="BK81" s="607"/>
      <c r="BL81" s="607"/>
      <c r="BM81" s="607"/>
      <c r="BN81" s="607"/>
      <c r="BO81" s="607"/>
      <c r="BP81" s="817" t="s">
        <v>115</v>
      </c>
      <c r="BQ81" s="818"/>
      <c r="BR81" s="818"/>
      <c r="BS81" s="818"/>
      <c r="BT81" s="818"/>
      <c r="BU81" s="818"/>
      <c r="BV81" s="818"/>
      <c r="BW81" s="818"/>
      <c r="BX81" s="818"/>
      <c r="BY81" s="818"/>
      <c r="BZ81" s="818"/>
      <c r="CA81" s="818"/>
      <c r="CB81" s="818"/>
      <c r="CC81" s="818"/>
      <c r="CD81" s="818"/>
      <c r="CE81" s="818"/>
      <c r="CF81" s="818"/>
      <c r="CG81" s="819"/>
    </row>
    <row r="82" spans="59:85" ht="13.5" customHeight="1">
      <c r="BG82" s="607"/>
      <c r="BH82" s="607"/>
      <c r="BI82" s="607"/>
      <c r="BJ82" s="607"/>
      <c r="BK82" s="607"/>
      <c r="BL82" s="607"/>
      <c r="BM82" s="607"/>
      <c r="BN82" s="607"/>
      <c r="BO82" s="607"/>
      <c r="BP82" s="670"/>
      <c r="BQ82" s="671"/>
      <c r="BR82" s="671"/>
      <c r="BS82" s="671"/>
      <c r="BT82" s="671"/>
      <c r="BU82" s="671"/>
      <c r="BV82" s="671"/>
      <c r="BW82" s="671"/>
      <c r="BX82" s="671"/>
      <c r="BY82" s="671"/>
      <c r="BZ82" s="671"/>
      <c r="CA82" s="671"/>
      <c r="CB82" s="671"/>
      <c r="CC82" s="671"/>
      <c r="CD82" s="671"/>
      <c r="CE82" s="671"/>
      <c r="CF82" s="671"/>
      <c r="CG82" s="672"/>
    </row>
    <row r="83" spans="59:85" ht="13.5" customHeight="1">
      <c r="BG83" s="607"/>
      <c r="BH83" s="607"/>
      <c r="BI83" s="607"/>
      <c r="BJ83" s="607"/>
      <c r="BK83" s="607"/>
      <c r="BL83" s="607"/>
      <c r="BM83" s="607"/>
      <c r="BN83" s="607"/>
      <c r="BO83" s="607"/>
      <c r="BP83" s="670"/>
      <c r="BQ83" s="671"/>
      <c r="BR83" s="671"/>
      <c r="BS83" s="671"/>
      <c r="BT83" s="671"/>
      <c r="BU83" s="671"/>
      <c r="BV83" s="671"/>
      <c r="BW83" s="671"/>
      <c r="BX83" s="671"/>
      <c r="BY83" s="671"/>
      <c r="BZ83" s="671"/>
      <c r="CA83" s="671"/>
      <c r="CB83" s="671"/>
      <c r="CC83" s="671"/>
      <c r="CD83" s="671"/>
      <c r="CE83" s="671"/>
      <c r="CF83" s="671"/>
      <c r="CG83" s="672"/>
    </row>
    <row r="84" spans="59:85" ht="13.5" customHeight="1">
      <c r="BG84" s="607"/>
      <c r="BH84" s="607"/>
      <c r="BI84" s="607"/>
      <c r="BJ84" s="607"/>
      <c r="BK84" s="607"/>
      <c r="BL84" s="607"/>
      <c r="BM84" s="607"/>
      <c r="BN84" s="607"/>
      <c r="BO84" s="607"/>
      <c r="BP84" s="670"/>
      <c r="BQ84" s="671"/>
      <c r="BR84" s="671"/>
      <c r="BS84" s="671"/>
      <c r="BT84" s="671"/>
      <c r="BU84" s="671"/>
      <c r="BV84" s="671"/>
      <c r="BW84" s="671"/>
      <c r="BX84" s="671"/>
      <c r="BY84" s="671"/>
      <c r="BZ84" s="671"/>
      <c r="CA84" s="671"/>
      <c r="CB84" s="671"/>
      <c r="CC84" s="671"/>
      <c r="CD84" s="671"/>
      <c r="CE84" s="671"/>
      <c r="CF84" s="671"/>
      <c r="CG84" s="672"/>
    </row>
    <row r="85" spans="59:85" ht="13.5" customHeight="1">
      <c r="BG85" s="607"/>
      <c r="BH85" s="607"/>
      <c r="BI85" s="607"/>
      <c r="BJ85" s="607"/>
      <c r="BK85" s="607"/>
      <c r="BL85" s="607"/>
      <c r="BM85" s="607"/>
      <c r="BN85" s="607"/>
      <c r="BO85" s="607"/>
      <c r="BP85" s="673"/>
      <c r="BQ85" s="674"/>
      <c r="BR85" s="674"/>
      <c r="BS85" s="674"/>
      <c r="BT85" s="674"/>
      <c r="BU85" s="674"/>
      <c r="BV85" s="674"/>
      <c r="BW85" s="674"/>
      <c r="BX85" s="674"/>
      <c r="BY85" s="674"/>
      <c r="BZ85" s="674"/>
      <c r="CA85" s="674"/>
      <c r="CB85" s="674"/>
      <c r="CC85" s="674"/>
      <c r="CD85" s="674"/>
      <c r="CE85" s="674"/>
      <c r="CF85" s="674"/>
      <c r="CG85" s="675"/>
    </row>
    <row r="86" spans="59:85" ht="13.5" customHeight="1">
      <c r="BG86" s="607" t="s">
        <v>116</v>
      </c>
      <c r="BH86" s="607"/>
      <c r="BI86" s="607"/>
      <c r="BJ86" s="607"/>
      <c r="BK86" s="607"/>
      <c r="BL86" s="607"/>
      <c r="BM86" s="607"/>
      <c r="BN86" s="607"/>
      <c r="BO86" s="607"/>
      <c r="BP86" s="817" t="s">
        <v>117</v>
      </c>
      <c r="BQ86" s="818"/>
      <c r="BR86" s="818"/>
      <c r="BS86" s="818"/>
      <c r="BT86" s="818"/>
      <c r="BU86" s="818"/>
      <c r="BV86" s="818"/>
      <c r="BW86" s="818"/>
      <c r="BX86" s="818"/>
      <c r="BY86" s="818"/>
      <c r="BZ86" s="818"/>
      <c r="CA86" s="818"/>
      <c r="CB86" s="818"/>
      <c r="CC86" s="818"/>
      <c r="CD86" s="818"/>
      <c r="CE86" s="818"/>
      <c r="CF86" s="818"/>
      <c r="CG86" s="819"/>
    </row>
    <row r="87" spans="59:85" ht="13.5" customHeight="1">
      <c r="BG87" s="607"/>
      <c r="BH87" s="607"/>
      <c r="BI87" s="607"/>
      <c r="BJ87" s="607"/>
      <c r="BK87" s="607"/>
      <c r="BL87" s="607"/>
      <c r="BM87" s="607"/>
      <c r="BN87" s="607"/>
      <c r="BO87" s="607"/>
      <c r="BP87" s="670"/>
      <c r="BQ87" s="671"/>
      <c r="BR87" s="671"/>
      <c r="BS87" s="671"/>
      <c r="BT87" s="671"/>
      <c r="BU87" s="671"/>
      <c r="BV87" s="671"/>
      <c r="BW87" s="671"/>
      <c r="BX87" s="671"/>
      <c r="BY87" s="671"/>
      <c r="BZ87" s="671"/>
      <c r="CA87" s="671"/>
      <c r="CB87" s="671"/>
      <c r="CC87" s="671"/>
      <c r="CD87" s="671"/>
      <c r="CE87" s="671"/>
      <c r="CF87" s="671"/>
      <c r="CG87" s="672"/>
    </row>
    <row r="88" spans="59:85" ht="13.5" customHeight="1">
      <c r="BG88" s="607"/>
      <c r="BH88" s="607"/>
      <c r="BI88" s="607"/>
      <c r="BJ88" s="607"/>
      <c r="BK88" s="607"/>
      <c r="BL88" s="607"/>
      <c r="BM88" s="607"/>
      <c r="BN88" s="607"/>
      <c r="BO88" s="607"/>
      <c r="BP88" s="670"/>
      <c r="BQ88" s="671"/>
      <c r="BR88" s="671"/>
      <c r="BS88" s="671"/>
      <c r="BT88" s="671"/>
      <c r="BU88" s="671"/>
      <c r="BV88" s="671"/>
      <c r="BW88" s="671"/>
      <c r="BX88" s="671"/>
      <c r="BY88" s="671"/>
      <c r="BZ88" s="671"/>
      <c r="CA88" s="671"/>
      <c r="CB88" s="671"/>
      <c r="CC88" s="671"/>
      <c r="CD88" s="671"/>
      <c r="CE88" s="671"/>
      <c r="CF88" s="671"/>
      <c r="CG88" s="672"/>
    </row>
    <row r="89" spans="59:85" ht="13.5" customHeight="1">
      <c r="BG89" s="607"/>
      <c r="BH89" s="607"/>
      <c r="BI89" s="607"/>
      <c r="BJ89" s="607"/>
      <c r="BK89" s="607"/>
      <c r="BL89" s="607"/>
      <c r="BM89" s="607"/>
      <c r="BN89" s="607"/>
      <c r="BO89" s="607"/>
      <c r="BP89" s="670"/>
      <c r="BQ89" s="671"/>
      <c r="BR89" s="671"/>
      <c r="BS89" s="671"/>
      <c r="BT89" s="671"/>
      <c r="BU89" s="671"/>
      <c r="BV89" s="671"/>
      <c r="BW89" s="671"/>
      <c r="BX89" s="671"/>
      <c r="BY89" s="671"/>
      <c r="BZ89" s="671"/>
      <c r="CA89" s="671"/>
      <c r="CB89" s="671"/>
      <c r="CC89" s="671"/>
      <c r="CD89" s="671"/>
      <c r="CE89" s="671"/>
      <c r="CF89" s="671"/>
      <c r="CG89" s="672"/>
    </row>
    <row r="90" spans="59:85" ht="13.5" customHeight="1">
      <c r="BG90" s="607"/>
      <c r="BH90" s="607"/>
      <c r="BI90" s="607"/>
      <c r="BJ90" s="607"/>
      <c r="BK90" s="607"/>
      <c r="BL90" s="607"/>
      <c r="BM90" s="607"/>
      <c r="BN90" s="607"/>
      <c r="BO90" s="607"/>
      <c r="BP90" s="673"/>
      <c r="BQ90" s="674"/>
      <c r="BR90" s="674"/>
      <c r="BS90" s="674"/>
      <c r="BT90" s="674"/>
      <c r="BU90" s="674"/>
      <c r="BV90" s="674"/>
      <c r="BW90" s="674"/>
      <c r="BX90" s="674"/>
      <c r="BY90" s="674"/>
      <c r="BZ90" s="674"/>
      <c r="CA90" s="674"/>
      <c r="CB90" s="674"/>
      <c r="CC90" s="674"/>
      <c r="CD90" s="674"/>
      <c r="CE90" s="674"/>
      <c r="CF90" s="674"/>
      <c r="CG90" s="675"/>
    </row>
  </sheetData>
  <sheetProtection password="F983" sheet="1" objects="1" scenarios="1"/>
  <protectedRanges>
    <protectedRange sqref="H9:L10" name="範囲2"/>
    <protectedRange sqref="B1:B1048576 R1:R1048576 AV16:AY20" name="範囲1"/>
  </protectedRanges>
  <mergeCells count="224">
    <mergeCell ref="BP36:CG40"/>
    <mergeCell ref="BG41:BH45"/>
    <mergeCell ref="BI41:BJ45"/>
    <mergeCell ref="BK41:BO45"/>
    <mergeCell ref="BP41:CG45"/>
    <mergeCell ref="BG36:BH40"/>
    <mergeCell ref="BI36:BJ40"/>
    <mergeCell ref="BP81:CG85"/>
    <mergeCell ref="BP46:CG50"/>
    <mergeCell ref="AV64:AY64"/>
    <mergeCell ref="BG56:BH60"/>
    <mergeCell ref="AV56:AY59"/>
    <mergeCell ref="AU43:AU46"/>
    <mergeCell ref="AV43:AY46"/>
    <mergeCell ref="AP43:AR43"/>
    <mergeCell ref="AP44:AR44"/>
    <mergeCell ref="S43:AA44"/>
    <mergeCell ref="BK36:BO40"/>
    <mergeCell ref="AV42:AY42"/>
    <mergeCell ref="BE68:BF72"/>
    <mergeCell ref="BG86:BH90"/>
    <mergeCell ref="BI86:BJ90"/>
    <mergeCell ref="BK86:BO90"/>
    <mergeCell ref="BP86:CG90"/>
    <mergeCell ref="BP76:CG80"/>
    <mergeCell ref="BE63:BF67"/>
    <mergeCell ref="BG81:BH85"/>
    <mergeCell ref="BI81:BJ85"/>
    <mergeCell ref="BK81:BO85"/>
    <mergeCell ref="BI76:BJ80"/>
    <mergeCell ref="BK76:BO80"/>
    <mergeCell ref="C60:D63"/>
    <mergeCell ref="E60:E63"/>
    <mergeCell ref="F60:I63"/>
    <mergeCell ref="S60:T63"/>
    <mergeCell ref="U60:U63"/>
    <mergeCell ref="AP27:AR27"/>
    <mergeCell ref="AB26:AR26"/>
    <mergeCell ref="AK52:AK55"/>
    <mergeCell ref="AJ52:AJ55"/>
    <mergeCell ref="V48:Z50"/>
    <mergeCell ref="D57:D59"/>
    <mergeCell ref="E57:E59"/>
    <mergeCell ref="AP57:AR57"/>
    <mergeCell ref="AP58:AR58"/>
    <mergeCell ref="G59:I59"/>
    <mergeCell ref="AA37:AA38"/>
    <mergeCell ref="AD37:AD38"/>
    <mergeCell ref="AG37:AG38"/>
    <mergeCell ref="R48:R50"/>
    <mergeCell ref="Q45:Q47"/>
    <mergeCell ref="B1:B14"/>
    <mergeCell ref="R1:R14"/>
    <mergeCell ref="BE58:BF62"/>
    <mergeCell ref="BG76:BH80"/>
    <mergeCell ref="AE60:AF63"/>
    <mergeCell ref="AG60:AG63"/>
    <mergeCell ref="AH60:AO63"/>
    <mergeCell ref="AS60:AT63"/>
    <mergeCell ref="AU60:AU63"/>
    <mergeCell ref="AV60:AY63"/>
    <mergeCell ref="AP61:AR61"/>
    <mergeCell ref="AP62:AR62"/>
    <mergeCell ref="V60:Y63"/>
    <mergeCell ref="U36:V36"/>
    <mergeCell ref="X37:X38"/>
    <mergeCell ref="R45:R47"/>
    <mergeCell ref="S33:AA35"/>
    <mergeCell ref="AP34:AR34"/>
    <mergeCell ref="E33:M36"/>
    <mergeCell ref="Q33:Q35"/>
    <mergeCell ref="S29:Z32"/>
    <mergeCell ref="R33:R35"/>
    <mergeCell ref="BE31:BF35"/>
    <mergeCell ref="BG31:BH35"/>
    <mergeCell ref="A55:A56"/>
    <mergeCell ref="B55:B56"/>
    <mergeCell ref="C55:N56"/>
    <mergeCell ref="AV55:AY55"/>
    <mergeCell ref="AE56:AF59"/>
    <mergeCell ref="AG56:AG59"/>
    <mergeCell ref="AH56:AO59"/>
    <mergeCell ref="AG49:AG51"/>
    <mergeCell ref="AH49:AO51"/>
    <mergeCell ref="A51:A54"/>
    <mergeCell ref="B51:B54"/>
    <mergeCell ref="C51:D54"/>
    <mergeCell ref="E51:M54"/>
    <mergeCell ref="Q51:Q52"/>
    <mergeCell ref="V51:V59"/>
    <mergeCell ref="A47:A50"/>
    <mergeCell ref="B47:B50"/>
    <mergeCell ref="C47:D50"/>
    <mergeCell ref="E47:M50"/>
    <mergeCell ref="AS47:AT50"/>
    <mergeCell ref="W59:Y59"/>
    <mergeCell ref="Q48:Q50"/>
    <mergeCell ref="AS56:AT59"/>
    <mergeCell ref="AU56:AU59"/>
    <mergeCell ref="CP45:CP47"/>
    <mergeCell ref="CQ45:CR47"/>
    <mergeCell ref="CS45:CU47"/>
    <mergeCell ref="CV45:DC47"/>
    <mergeCell ref="AD46:AD48"/>
    <mergeCell ref="AE46:AF48"/>
    <mergeCell ref="AG46:AG48"/>
    <mergeCell ref="AH46:AO48"/>
    <mergeCell ref="BE46:BF50"/>
    <mergeCell ref="BG46:BH50"/>
    <mergeCell ref="AG43:AG45"/>
    <mergeCell ref="AH43:AO45"/>
    <mergeCell ref="AS43:AT46"/>
    <mergeCell ref="AE43:AF45"/>
    <mergeCell ref="AD49:AD51"/>
    <mergeCell ref="AE49:AF51"/>
    <mergeCell ref="BI46:BJ50"/>
    <mergeCell ref="BK46:BO50"/>
    <mergeCell ref="BE51:BF55"/>
    <mergeCell ref="BG51:BH55"/>
    <mergeCell ref="BI51:BJ55"/>
    <mergeCell ref="BK51:BO55"/>
    <mergeCell ref="BP51:CG55"/>
    <mergeCell ref="A37:A38"/>
    <mergeCell ref="B37:B38"/>
    <mergeCell ref="C37:N38"/>
    <mergeCell ref="D39:D41"/>
    <mergeCell ref="E39:E41"/>
    <mergeCell ref="BE41:BF45"/>
    <mergeCell ref="C42:N42"/>
    <mergeCell ref="S42:AA42"/>
    <mergeCell ref="A43:A46"/>
    <mergeCell ref="B43:B46"/>
    <mergeCell ref="BE36:BF40"/>
    <mergeCell ref="S45:U47"/>
    <mergeCell ref="V45:Z47"/>
    <mergeCell ref="AA45:AA50"/>
    <mergeCell ref="S48:U50"/>
    <mergeCell ref="C43:D46"/>
    <mergeCell ref="E43:M46"/>
    <mergeCell ref="N43:N54"/>
    <mergeCell ref="R43:R44"/>
    <mergeCell ref="AK38:AK42"/>
    <mergeCell ref="A25:A28"/>
    <mergeCell ref="B25:B28"/>
    <mergeCell ref="C25:D28"/>
    <mergeCell ref="E25:M28"/>
    <mergeCell ref="N25:N36"/>
    <mergeCell ref="R25:R28"/>
    <mergeCell ref="S25:Z28"/>
    <mergeCell ref="O27:Q27"/>
    <mergeCell ref="BK26:BO30"/>
    <mergeCell ref="AS25:AT28"/>
    <mergeCell ref="AU25:AU28"/>
    <mergeCell ref="AV25:AY28"/>
    <mergeCell ref="AB33:AR33"/>
    <mergeCell ref="A29:A32"/>
    <mergeCell ref="B29:B32"/>
    <mergeCell ref="C29:D32"/>
    <mergeCell ref="E29:M32"/>
    <mergeCell ref="Q29:Q32"/>
    <mergeCell ref="R29:R32"/>
    <mergeCell ref="A33:A36"/>
    <mergeCell ref="B33:B36"/>
    <mergeCell ref="C33:D36"/>
    <mergeCell ref="BK31:BO35"/>
    <mergeCell ref="B19:B20"/>
    <mergeCell ref="C19:N20"/>
    <mergeCell ref="AV15:AY15"/>
    <mergeCell ref="B16:B18"/>
    <mergeCell ref="C16:E18"/>
    <mergeCell ref="F16:M18"/>
    <mergeCell ref="N16:N18"/>
    <mergeCell ref="AE16:AF20"/>
    <mergeCell ref="AG16:AG20"/>
    <mergeCell ref="AH16:AT20"/>
    <mergeCell ref="AU16:AU20"/>
    <mergeCell ref="AV16:AY20"/>
    <mergeCell ref="C6:Q7"/>
    <mergeCell ref="BE16:BF20"/>
    <mergeCell ref="BG16:BH20"/>
    <mergeCell ref="C2:Q4"/>
    <mergeCell ref="M9:M10"/>
    <mergeCell ref="N9:P10"/>
    <mergeCell ref="Y6:AB10"/>
    <mergeCell ref="AC6:AY10"/>
    <mergeCell ref="Y11:AB13"/>
    <mergeCell ref="AC11:AY13"/>
    <mergeCell ref="C9:G10"/>
    <mergeCell ref="H9:L10"/>
    <mergeCell ref="AJ1:AY2"/>
    <mergeCell ref="T1:AI2"/>
    <mergeCell ref="CH16:CH20"/>
    <mergeCell ref="CI16:CI20"/>
    <mergeCell ref="CJ16:CJ20"/>
    <mergeCell ref="CK16:CK20"/>
    <mergeCell ref="CL16:CL20"/>
    <mergeCell ref="C12:L12"/>
    <mergeCell ref="C14:N14"/>
    <mergeCell ref="C15:N15"/>
    <mergeCell ref="BI16:BJ20"/>
    <mergeCell ref="BK16:BO20"/>
    <mergeCell ref="BP16:CG20"/>
    <mergeCell ref="BP21:CG25"/>
    <mergeCell ref="C24:N24"/>
    <mergeCell ref="BE21:BF25"/>
    <mergeCell ref="BG21:BH25"/>
    <mergeCell ref="BI21:BJ25"/>
    <mergeCell ref="BK21:BO25"/>
    <mergeCell ref="AA25:AA32"/>
    <mergeCell ref="BP31:CG35"/>
    <mergeCell ref="AE21:AY24"/>
    <mergeCell ref="BI31:BJ35"/>
    <mergeCell ref="BE26:BF30"/>
    <mergeCell ref="E21:E23"/>
    <mergeCell ref="BG26:BH30"/>
    <mergeCell ref="BI26:BJ30"/>
    <mergeCell ref="AS32:AT35"/>
    <mergeCell ref="AU32:AU35"/>
    <mergeCell ref="AV32:AY35"/>
    <mergeCell ref="AV31:AY31"/>
    <mergeCell ref="O26:Q26"/>
    <mergeCell ref="BP26:CG30"/>
    <mergeCell ref="S23:AA24"/>
    <mergeCell ref="D21:D23"/>
  </mergeCells>
  <phoneticPr fontId="9"/>
  <conditionalFormatting sqref="B16:B20">
    <cfRule type="expression" dxfId="87" priority="9">
      <formula>$H$9=""</formula>
    </cfRule>
    <cfRule type="expression" dxfId="86" priority="54">
      <formula>$H$9&lt;&gt;""</formula>
    </cfRule>
  </conditionalFormatting>
  <conditionalFormatting sqref="O17:AD18 AE16:AY20">
    <cfRule type="expression" dxfId="85" priority="20">
      <formula>AND($H$9&lt;&gt;"",$B$16="✔")</formula>
    </cfRule>
  </conditionalFormatting>
  <conditionalFormatting sqref="D21:E23 B25:B38">
    <cfRule type="expression" dxfId="84" priority="52">
      <formula>AND($H$9&lt;&gt;"",$B$19="✔")</formula>
    </cfRule>
  </conditionalFormatting>
  <conditionalFormatting sqref="D39:E41 B43:B56">
    <cfRule type="expression" dxfId="83" priority="51">
      <formula>AND($H$9&lt;&gt;"",$B$19="✔",$B$37="✔")</formula>
    </cfRule>
  </conditionalFormatting>
  <conditionalFormatting sqref="C60:I63 D57:E59">
    <cfRule type="expression" dxfId="82" priority="50">
      <formula>$B$55="✔"</formula>
    </cfRule>
  </conditionalFormatting>
  <conditionalFormatting sqref="AB26:AR27 AS25:AY28">
    <cfRule type="expression" dxfId="81" priority="39">
      <formula>AND($H$9&lt;&gt;"",$B$19="✔",$B$37="✔",$A$55&gt;0,$R$43="✔",$AD$49&gt;0,$Q$33&gt;0)</formula>
    </cfRule>
    <cfRule type="expression" dxfId="80" priority="48">
      <formula>AND($H$9&lt;&gt;"",$B$19="✔",$A$37&gt;0,$Q$33&gt;0)</formula>
    </cfRule>
  </conditionalFormatting>
  <conditionalFormatting sqref="AB33:AR34 AS32:AY35">
    <cfRule type="expression" dxfId="79" priority="38">
      <formula>AND($H$9&lt;&gt;"",$B$19="✔",$B$37="✔",$A$55&gt;0,$R$43="✔",$AD$49&gt;0,$R$33="✔")</formula>
    </cfRule>
    <cfRule type="expression" dxfId="78" priority="47">
      <formula>AND($H$9&lt;&gt;"",$B$19="✔",$A$37&gt;0,$R$33="✔")</formula>
    </cfRule>
  </conditionalFormatting>
  <conditionalFormatting sqref="O43:Q44">
    <cfRule type="expression" dxfId="77" priority="46">
      <formula>AND($H$9&lt;&gt;"",$B$19="✔",$B$37="✔",$A$55&gt;0)</formula>
    </cfRule>
  </conditionalFormatting>
  <conditionalFormatting sqref="U51:V59 S60:Y63">
    <cfRule type="expression" dxfId="76" priority="45">
      <formula>AND($C$47="✔",$H$9&lt;&gt;"",$B$19="✔",$B$37="✔",$A$55=1,$Q$51&gt;0)</formula>
    </cfRule>
  </conditionalFormatting>
  <conditionalFormatting sqref="AB43:AD44">
    <cfRule type="expression" dxfId="75" priority="44">
      <formula>AND($H$9&lt;&gt;"",$B$19="✔",$B$37="✔",$A$55&gt;0,$R$43="✔")</formula>
    </cfRule>
  </conditionalFormatting>
  <conditionalFormatting sqref="AJ52:AK55">
    <cfRule type="expression" dxfId="74" priority="43">
      <formula>AND($H$9&lt;&gt;"",$B$19="✔",$B$37="✔",$A$55&gt;0,$R$43="✔",$AE$49="✔")</formula>
    </cfRule>
  </conditionalFormatting>
  <conditionalFormatting sqref="AP61:AR62 AS60:AY63">
    <cfRule type="expression" dxfId="73" priority="42">
      <formula>AND($H$9&lt;&gt;"",$B$19="✔",$B$37="✔",$A$55&gt;0,$R$43="✔",$AE$49="✔",$AE$60="✔")</formula>
    </cfRule>
  </conditionalFormatting>
  <conditionalFormatting sqref="AP57:AR58 AS56:AY59">
    <cfRule type="expression" dxfId="72" priority="41">
      <formula>AND($H$9&lt;&gt;"",$B$19="✔",$B$37="✔",$A$55&gt;0,$R$43="✔",$AE$49="✔",$AE$56="✔")</formula>
    </cfRule>
  </conditionalFormatting>
  <conditionalFormatting sqref="R25:AY35 C60:I63 R51:AY63 S46:AA50 AC47:AY50 AB48 R36:R42 R23:AD24 AC46:AR46 AL36:AY41 S43:AO45 AL42:AV42 S42 AP43:AY46">
    <cfRule type="expression" dxfId="71" priority="37">
      <formula>AND($H$9&lt;&gt;"",$B$16="✔")</formula>
    </cfRule>
  </conditionalFormatting>
  <conditionalFormatting sqref="D21:E23 D39:E41 D57:E59 B55:N56">
    <cfRule type="expression" dxfId="70" priority="36">
      <formula>AND($H$9&lt;&gt;"",$B$16="✔")</formula>
    </cfRule>
  </conditionalFormatting>
  <conditionalFormatting sqref="O43:Q44 O26:Q27 B57:N59">
    <cfRule type="expression" dxfId="69" priority="35">
      <formula>AND($H$9&lt;&gt;"",$B$16="✔")</formula>
    </cfRule>
  </conditionalFormatting>
  <conditionalFormatting sqref="C24:N24 C42:N42">
    <cfRule type="expression" dxfId="68" priority="34">
      <formula>AND($H$9&lt;&gt;"",$B$16="✔")</formula>
    </cfRule>
  </conditionalFormatting>
  <conditionalFormatting sqref="AV16:AY20">
    <cfRule type="expression" dxfId="67" priority="10">
      <formula>AND($H$9="停止",$B$16="✔",OR($AV$16="警告","停止"))</formula>
    </cfRule>
    <cfRule type="expression" dxfId="66" priority="11">
      <formula>AND($H$9="警告",$AV$16="警告",$B$16="✔")</formula>
    </cfRule>
    <cfRule type="expression" dxfId="65" priority="12">
      <formula>AND($H$9="継続",$AV$16="停止",$B$16="✔")</formula>
    </cfRule>
    <cfRule type="expression" dxfId="64" priority="33">
      <formula>OR($H$9="",$B$16="")</formula>
    </cfRule>
  </conditionalFormatting>
  <conditionalFormatting sqref="B25:B36 B43:B54">
    <cfRule type="expression" dxfId="63" priority="27">
      <formula>AND($H$9&lt;&gt;"",$B$16="✔")</formula>
    </cfRule>
  </conditionalFormatting>
  <conditionalFormatting sqref="B39:N41">
    <cfRule type="expression" dxfId="62" priority="26">
      <formula>AND($H$9&lt;&gt;"",$B$16="✔")</formula>
    </cfRule>
  </conditionalFormatting>
  <conditionalFormatting sqref="B37:N38">
    <cfRule type="expression" dxfId="61" priority="25">
      <formula>AND($H$9&lt;&gt;"",$B$16="✔")</formula>
    </cfRule>
  </conditionalFormatting>
  <conditionalFormatting sqref="AE21">
    <cfRule type="expression" dxfId="60" priority="24">
      <formula>AND($H$9&lt;&gt;"",$B$16="✔")</formula>
    </cfRule>
  </conditionalFormatting>
  <conditionalFormatting sqref="AP43:AR44 AS43:AY46">
    <cfRule type="expression" dxfId="59" priority="14">
      <formula>$AS$43="✔"</formula>
    </cfRule>
  </conditionalFormatting>
  <conditionalFormatting sqref="O26:Q27 R25:R35">
    <cfRule type="expression" dxfId="58" priority="13">
      <formula>AND($H$9&lt;&gt;"",$B$19="✔",$A$37&gt;0)</formula>
    </cfRule>
  </conditionalFormatting>
  <conditionalFormatting sqref="AC6 AC11:AY13">
    <cfRule type="expression" dxfId="57" priority="1171">
      <formula>$AC$6=$BP$81</formula>
    </cfRule>
    <cfRule type="expression" dxfId="56" priority="1172">
      <formula>$AC$6=$BP$76</formula>
    </cfRule>
  </conditionalFormatting>
  <conditionalFormatting sqref="R43:R44">
    <cfRule type="expression" dxfId="55" priority="3">
      <formula>AND($H$9&lt;&gt;"",$B$19="✔",$B$37="✔",$A$55&gt;0)</formula>
    </cfRule>
  </conditionalFormatting>
  <conditionalFormatting sqref="R43:R50">
    <cfRule type="expression" dxfId="54" priority="2">
      <formula>AND($H$9&lt;&gt;"",$B$16="✔")</formula>
    </cfRule>
  </conditionalFormatting>
  <conditionalFormatting sqref="R45:R50">
    <cfRule type="expression" dxfId="53" priority="1">
      <formula>AND($H$9&lt;&gt;"",$B$19="✔",$B$37="✔",$B$43="",$B$51="",$B$47="✔")</formula>
    </cfRule>
  </conditionalFormatting>
  <dataValidations count="13">
    <dataValidation type="list" allowBlank="1" showInputMessage="1" showErrorMessage="1" sqref="H9:L10" xr:uid="{00000000-0002-0000-0200-000000000000}">
      <formula1>$BG$11:$BG$15</formula1>
    </dataValidation>
    <dataValidation type="list" allowBlank="1" showInputMessage="1" showErrorMessage="1" sqref="CQ45" xr:uid="{00000000-0002-0000-0200-000001000000}">
      <formula1>"✔"</formula1>
    </dataValidation>
    <dataValidation type="list" allowBlank="1" showInputMessage="1" showErrorMessage="1" sqref="B16:B18" xr:uid="{00000000-0002-0000-0200-000002000000}">
      <formula1>$P$20:$P$21</formula1>
    </dataValidation>
    <dataValidation type="list" allowBlank="1" showInputMessage="1" showErrorMessage="1" sqref="AV16:AY20" xr:uid="{00000000-0002-0000-0200-000003000000}">
      <formula1>$BO$10:$BO$14</formula1>
    </dataValidation>
    <dataValidation type="list" allowBlank="1" showInputMessage="1" showErrorMessage="1" sqref="B37:B38" xr:uid="{00000000-0002-0000-0200-000004000000}">
      <formula1>$O$37:$O$38</formula1>
    </dataValidation>
    <dataValidation type="list" allowBlank="1" showInputMessage="1" showErrorMessage="1" sqref="B25:B36" xr:uid="{00000000-0002-0000-0200-000005000000}">
      <formula1>$P$37:$P$38</formula1>
    </dataValidation>
    <dataValidation type="list" allowBlank="1" showInputMessage="1" showErrorMessage="1" sqref="R25:R32" xr:uid="{00000000-0002-0000-0200-000006000000}">
      <formula1>$AC$36:$AC$37</formula1>
    </dataValidation>
    <dataValidation type="list" allowBlank="1" showInputMessage="1" showErrorMessage="1" sqref="R33:R35" xr:uid="{00000000-0002-0000-0200-000007000000}">
      <formula1>$AB$36:$AB$37</formula1>
    </dataValidation>
    <dataValidation type="list" allowBlank="1" showInputMessage="1" showErrorMessage="1" sqref="B55:B56" xr:uid="{00000000-0002-0000-0200-000008000000}">
      <formula1>$O$55:$O$56</formula1>
    </dataValidation>
    <dataValidation type="list" allowBlank="1" showInputMessage="1" showErrorMessage="1" sqref="B43:B54" xr:uid="{00000000-0002-0000-0200-000009000000}">
      <formula1>$P$55:$P$56</formula1>
    </dataValidation>
    <dataValidation type="list" allowBlank="1" showInputMessage="1" showErrorMessage="1" sqref="R45:R50" xr:uid="{00000000-0002-0000-0200-00000A000000}">
      <formula1>$AB$45:$AB$46</formula1>
    </dataValidation>
    <dataValidation type="list" allowBlank="1" showInputMessage="1" showErrorMessage="1" sqref="R43:R44" xr:uid="{00000000-0002-0000-0200-00000B000000}">
      <formula1>$AB$51:$AB$52</formula1>
    </dataValidation>
    <dataValidation type="list" allowBlank="1" showInputMessage="1" showErrorMessage="1" sqref="B19:B20" xr:uid="{00000000-0002-0000-0200-00000C000000}">
      <formula1>$O$20:$O$21</formula1>
    </dataValidation>
  </dataValidations>
  <printOptions horizontalCentered="1" verticalCentered="1"/>
  <pageMargins left="0.39370078740157483" right="0" top="0" bottom="0" header="0.51181102362204722" footer="0.51181102362204722"/>
  <pageSetup paperSize="9" scale="6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DB176"/>
  <sheetViews>
    <sheetView showGridLines="0" view="pageBreakPreview" topLeftCell="A49" zoomScale="55" zoomScaleNormal="160" zoomScaleSheetLayoutView="55" workbookViewId="0">
      <selection activeCell="H74" sqref="H74:L75"/>
    </sheetView>
  </sheetViews>
  <sheetFormatPr defaultColWidth="2.25" defaultRowHeight="13.5" customHeight="1"/>
  <cols>
    <col min="1" max="1" width="3.625" style="1" customWidth="1"/>
    <col min="2" max="54" width="4.125" style="1" customWidth="1"/>
    <col min="55" max="55" width="3.625" style="1" customWidth="1"/>
    <col min="56" max="89" width="2.25" style="1" hidden="1" customWidth="1"/>
    <col min="90" max="108" width="2.25" style="1" customWidth="1"/>
    <col min="109" max="16384" width="2.25" style="1"/>
  </cols>
  <sheetData>
    <row r="1" spans="1:106" ht="20.100000000000001" customHeight="1" thickBot="1">
      <c r="A1" s="3"/>
      <c r="B1" s="1054" t="s">
        <v>198</v>
      </c>
      <c r="C1" s="1054"/>
      <c r="D1" s="1054"/>
      <c r="E1" s="1054"/>
      <c r="F1" s="1054"/>
      <c r="G1" s="1054"/>
      <c r="H1" s="1054"/>
      <c r="I1" s="1054"/>
      <c r="J1" s="1054"/>
      <c r="K1" s="1054"/>
      <c r="L1" s="1054"/>
      <c r="M1" s="1054"/>
      <c r="N1" s="1054"/>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CP1" s="352"/>
      <c r="CQ1" s="353"/>
      <c r="CR1" s="353"/>
      <c r="CS1" s="353"/>
      <c r="CT1" s="353"/>
      <c r="CU1" s="353"/>
      <c r="CV1" s="353"/>
      <c r="CW1" s="353"/>
      <c r="CX1" s="353"/>
      <c r="CY1" s="353"/>
      <c r="CZ1" s="353"/>
      <c r="DA1" s="353"/>
      <c r="DB1" s="353"/>
    </row>
    <row r="2" spans="1:106" ht="20.100000000000001" customHeight="1">
      <c r="A2" s="3"/>
      <c r="B2" s="1054"/>
      <c r="C2" s="1054"/>
      <c r="D2" s="1054"/>
      <c r="E2" s="1054"/>
      <c r="F2" s="1054"/>
      <c r="G2" s="1054"/>
      <c r="H2" s="1054"/>
      <c r="I2" s="1054"/>
      <c r="J2" s="1054"/>
      <c r="K2" s="1054"/>
      <c r="L2" s="1054"/>
      <c r="M2" s="1054"/>
      <c r="N2" s="1054"/>
      <c r="O2" s="72"/>
      <c r="P2" s="1052" t="s">
        <v>205</v>
      </c>
      <c r="Q2" s="1053"/>
      <c r="R2" s="1053"/>
      <c r="S2" s="1053"/>
      <c r="T2" s="1053"/>
      <c r="U2" s="1053"/>
      <c r="V2" s="1053"/>
      <c r="W2" s="1053"/>
      <c r="X2" s="1053"/>
      <c r="Y2" s="1053"/>
      <c r="Z2" s="1053"/>
      <c r="AA2" s="1053"/>
      <c r="AB2" s="1053"/>
      <c r="AC2" s="1053"/>
      <c r="AD2" s="1053"/>
      <c r="AE2" s="1053"/>
      <c r="AF2" s="1053"/>
      <c r="AG2" s="1053"/>
      <c r="AH2" s="1053"/>
      <c r="AI2" s="1053"/>
      <c r="AJ2" s="1053"/>
      <c r="AK2" s="1053"/>
      <c r="AL2" s="1053"/>
      <c r="AM2" s="1053"/>
      <c r="AN2" s="1053"/>
      <c r="AO2" s="72"/>
      <c r="AP2" s="1056" t="s">
        <v>206</v>
      </c>
      <c r="AQ2" s="1057"/>
      <c r="AR2" s="1057"/>
      <c r="AS2" s="1057"/>
      <c r="AT2" s="1057"/>
      <c r="AU2" s="1057"/>
      <c r="AV2" s="1057"/>
      <c r="AW2" s="1057"/>
      <c r="AX2" s="1057"/>
      <c r="AY2" s="1057"/>
      <c r="AZ2" s="1057"/>
      <c r="BA2" s="1057"/>
      <c r="BB2" s="1058"/>
      <c r="BC2" s="307"/>
      <c r="CP2" s="353"/>
      <c r="CQ2" s="353"/>
      <c r="CR2" s="353"/>
      <c r="CS2" s="353"/>
      <c r="CT2" s="353"/>
      <c r="CU2" s="353"/>
      <c r="CV2" s="353"/>
      <c r="CW2" s="353"/>
      <c r="CX2" s="353"/>
      <c r="CY2" s="353"/>
      <c r="CZ2" s="353"/>
      <c r="DA2" s="353"/>
      <c r="DB2" s="353"/>
    </row>
    <row r="3" spans="1:106" ht="20.100000000000001" customHeight="1">
      <c r="A3" s="3"/>
      <c r="B3" s="72"/>
      <c r="C3" s="72"/>
      <c r="D3" s="72"/>
      <c r="E3" s="72"/>
      <c r="F3" s="72"/>
      <c r="G3" s="72"/>
      <c r="H3" s="72"/>
      <c r="I3" s="72"/>
      <c r="J3" s="72"/>
      <c r="K3" s="72"/>
      <c r="L3" s="72"/>
      <c r="M3" s="72"/>
      <c r="N3" s="72"/>
      <c r="O3" s="72"/>
      <c r="P3" s="1053"/>
      <c r="Q3" s="1053"/>
      <c r="R3" s="1053"/>
      <c r="S3" s="1053"/>
      <c r="T3" s="1053"/>
      <c r="U3" s="1053"/>
      <c r="V3" s="1053"/>
      <c r="W3" s="1053"/>
      <c r="X3" s="1053"/>
      <c r="Y3" s="1053"/>
      <c r="Z3" s="1053"/>
      <c r="AA3" s="1053"/>
      <c r="AB3" s="1053"/>
      <c r="AC3" s="1053"/>
      <c r="AD3" s="1053"/>
      <c r="AE3" s="1053"/>
      <c r="AF3" s="1053"/>
      <c r="AG3" s="1053"/>
      <c r="AH3" s="1053"/>
      <c r="AI3" s="1053"/>
      <c r="AJ3" s="1053"/>
      <c r="AK3" s="1053"/>
      <c r="AL3" s="1053"/>
      <c r="AM3" s="1053"/>
      <c r="AN3" s="1053"/>
      <c r="AO3" s="72"/>
      <c r="AP3" s="1059"/>
      <c r="AQ3" s="1060"/>
      <c r="AR3" s="1060"/>
      <c r="AS3" s="1060"/>
      <c r="AT3" s="1060"/>
      <c r="AU3" s="1060"/>
      <c r="AV3" s="1060"/>
      <c r="AW3" s="1060"/>
      <c r="AX3" s="1060"/>
      <c r="AY3" s="1060"/>
      <c r="AZ3" s="1060"/>
      <c r="BA3" s="1060"/>
      <c r="BB3" s="1061"/>
      <c r="BC3" s="307"/>
      <c r="CP3" s="353"/>
      <c r="CQ3" s="353"/>
      <c r="CR3" s="353"/>
      <c r="CS3" s="353"/>
      <c r="CT3" s="353"/>
      <c r="CU3" s="353"/>
      <c r="CV3" s="353"/>
      <c r="CW3" s="353"/>
      <c r="CX3" s="353"/>
      <c r="CY3" s="353"/>
      <c r="CZ3" s="353"/>
      <c r="DA3" s="353"/>
      <c r="DB3" s="353"/>
    </row>
    <row r="4" spans="1:106" ht="9.9499999999999993" customHeight="1" thickBot="1">
      <c r="A4" s="3"/>
      <c r="B4" s="72"/>
      <c r="C4" s="72"/>
      <c r="D4" s="72"/>
      <c r="E4" s="72"/>
      <c r="F4" s="72"/>
      <c r="G4" s="72"/>
      <c r="H4" s="72"/>
      <c r="I4" s="72"/>
      <c r="J4" s="72"/>
      <c r="K4" s="72"/>
      <c r="L4" s="72"/>
      <c r="M4" s="72"/>
      <c r="N4" s="72"/>
      <c r="O4" s="72"/>
      <c r="P4" s="1053"/>
      <c r="Q4" s="1053"/>
      <c r="R4" s="1053"/>
      <c r="S4" s="1053"/>
      <c r="T4" s="1053"/>
      <c r="U4" s="1053"/>
      <c r="V4" s="1053"/>
      <c r="W4" s="1053"/>
      <c r="X4" s="1053"/>
      <c r="Y4" s="1053"/>
      <c r="Z4" s="1053"/>
      <c r="AA4" s="1053"/>
      <c r="AB4" s="1053"/>
      <c r="AC4" s="1053"/>
      <c r="AD4" s="1053"/>
      <c r="AE4" s="1053"/>
      <c r="AF4" s="1053"/>
      <c r="AG4" s="1053"/>
      <c r="AH4" s="1053"/>
      <c r="AI4" s="1053"/>
      <c r="AJ4" s="1053"/>
      <c r="AK4" s="1053"/>
      <c r="AL4" s="1053"/>
      <c r="AM4" s="1053"/>
      <c r="AN4" s="1053"/>
      <c r="AO4" s="72"/>
      <c r="AP4" s="1062"/>
      <c r="AQ4" s="1063"/>
      <c r="AR4" s="1063"/>
      <c r="AS4" s="1063"/>
      <c r="AT4" s="1063"/>
      <c r="AU4" s="1063"/>
      <c r="AV4" s="1063"/>
      <c r="AW4" s="1063"/>
      <c r="AX4" s="1063"/>
      <c r="AY4" s="1063"/>
      <c r="AZ4" s="1063"/>
      <c r="BA4" s="1063"/>
      <c r="BB4" s="1064"/>
      <c r="BC4" s="307"/>
    </row>
    <row r="5" spans="1:106" ht="9.9499999999999993" customHeight="1">
      <c r="A5" s="3"/>
      <c r="B5" s="72"/>
      <c r="C5" s="72"/>
      <c r="D5" s="72"/>
      <c r="E5" s="72"/>
      <c r="F5" s="72"/>
      <c r="G5" s="72"/>
      <c r="H5" s="72"/>
      <c r="I5" s="72"/>
      <c r="J5" s="72"/>
      <c r="K5" s="72"/>
      <c r="L5" s="72"/>
      <c r="M5" s="72"/>
      <c r="N5" s="72"/>
      <c r="O5" s="72"/>
      <c r="P5" s="1053"/>
      <c r="Q5" s="1053"/>
      <c r="R5" s="1053"/>
      <c r="S5" s="1053"/>
      <c r="T5" s="1053"/>
      <c r="U5" s="1053"/>
      <c r="V5" s="1053"/>
      <c r="W5" s="1053"/>
      <c r="X5" s="1053"/>
      <c r="Y5" s="1053"/>
      <c r="Z5" s="1053"/>
      <c r="AA5" s="1053"/>
      <c r="AB5" s="1053"/>
      <c r="AC5" s="1053"/>
      <c r="AD5" s="1053"/>
      <c r="AE5" s="1053"/>
      <c r="AF5" s="1053"/>
      <c r="AG5" s="1053"/>
      <c r="AH5" s="1053"/>
      <c r="AI5" s="1053"/>
      <c r="AJ5" s="1053"/>
      <c r="AK5" s="1053"/>
      <c r="AL5" s="1053"/>
      <c r="AM5" s="1053"/>
      <c r="AN5" s="1053"/>
      <c r="AO5" s="72"/>
      <c r="AP5" s="1075" t="str">
        <f>IF(OR(AB140="✔",AK140="✔",AR140="✔",AB144="✔",AK144="✔",AU119="✔",AU123="✔",AU88="✔",AW79="廃止（返還必要）",AW79="停止",AW79="警告"),"送付必要","送付不要")</f>
        <v>送付不要</v>
      </c>
      <c r="AQ5" s="1076"/>
      <c r="AR5" s="1076"/>
      <c r="AS5" s="1076"/>
      <c r="AT5" s="1076"/>
      <c r="AU5" s="1076"/>
      <c r="AV5" s="1076"/>
      <c r="AW5" s="1076"/>
      <c r="AX5" s="1076"/>
      <c r="AY5" s="1076"/>
      <c r="AZ5" s="1076"/>
      <c r="BA5" s="1076"/>
      <c r="BB5" s="1077"/>
    </row>
    <row r="6" spans="1:106" ht="20.100000000000001" customHeight="1">
      <c r="A6" s="71"/>
      <c r="B6" s="80" t="s">
        <v>10</v>
      </c>
      <c r="C6" s="81"/>
      <c r="D6" s="81"/>
      <c r="E6" s="81"/>
      <c r="F6" s="81"/>
      <c r="G6" s="7"/>
      <c r="H6" s="7"/>
      <c r="I6" s="7"/>
      <c r="J6" s="7"/>
      <c r="K6" s="7"/>
      <c r="L6" s="7"/>
      <c r="M6" s="7"/>
      <c r="N6" s="7"/>
      <c r="O6" s="7"/>
      <c r="P6" s="1053"/>
      <c r="Q6" s="1053"/>
      <c r="R6" s="1053"/>
      <c r="S6" s="1053"/>
      <c r="T6" s="1053"/>
      <c r="U6" s="1053"/>
      <c r="V6" s="1053"/>
      <c r="W6" s="1053"/>
      <c r="X6" s="1053"/>
      <c r="Y6" s="1053"/>
      <c r="Z6" s="1053"/>
      <c r="AA6" s="1053"/>
      <c r="AB6" s="1053"/>
      <c r="AC6" s="1053"/>
      <c r="AD6" s="1053"/>
      <c r="AE6" s="1053"/>
      <c r="AF6" s="1053"/>
      <c r="AG6" s="1053"/>
      <c r="AH6" s="1053"/>
      <c r="AI6" s="1053"/>
      <c r="AJ6" s="1053"/>
      <c r="AK6" s="1053"/>
      <c r="AL6" s="1053"/>
      <c r="AM6" s="1053"/>
      <c r="AN6" s="1053"/>
      <c r="AO6" s="72"/>
      <c r="AP6" s="1078"/>
      <c r="AQ6" s="1079"/>
      <c r="AR6" s="1079"/>
      <c r="AS6" s="1079"/>
      <c r="AT6" s="1079"/>
      <c r="AU6" s="1079"/>
      <c r="AV6" s="1079"/>
      <c r="AW6" s="1079"/>
      <c r="AX6" s="1079"/>
      <c r="AY6" s="1079"/>
      <c r="AZ6" s="1079"/>
      <c r="BA6" s="1079"/>
      <c r="BB6" s="1080"/>
      <c r="BH6" s="340" t="s">
        <v>238</v>
      </c>
    </row>
    <row r="7" spans="1:106" ht="9.9499999999999993" customHeight="1" thickBot="1">
      <c r="A7" s="71"/>
      <c r="B7" s="1055" t="s">
        <v>13</v>
      </c>
      <c r="C7" s="1055"/>
      <c r="D7" s="1055"/>
      <c r="E7" s="1055"/>
      <c r="F7" s="1055"/>
      <c r="G7" s="1055"/>
      <c r="H7" s="1055"/>
      <c r="I7" s="1055"/>
      <c r="J7" s="1055"/>
      <c r="K7" s="1055"/>
      <c r="L7" s="1055"/>
      <c r="M7" s="1055"/>
      <c r="N7" s="1055"/>
      <c r="O7" s="7"/>
      <c r="P7" s="74"/>
      <c r="Q7" s="1050" t="s">
        <v>134</v>
      </c>
      <c r="R7" s="1050"/>
      <c r="S7" s="1050"/>
      <c r="T7" s="1050"/>
      <c r="U7" s="1050"/>
      <c r="V7" s="1050"/>
      <c r="W7" s="1050"/>
      <c r="X7" s="1050"/>
      <c r="Y7" s="1050"/>
      <c r="Z7" s="1050"/>
      <c r="AA7" s="1050"/>
      <c r="AB7" s="1050"/>
      <c r="AC7" s="1050"/>
      <c r="AD7" s="1050"/>
      <c r="AE7" s="1050"/>
      <c r="AF7" s="1050"/>
      <c r="AG7" s="1050"/>
      <c r="AH7" s="1050"/>
      <c r="AI7" s="1050"/>
      <c r="AJ7" s="1050"/>
      <c r="AK7" s="1050"/>
      <c r="AL7" s="1050"/>
      <c r="AM7" s="1050"/>
      <c r="AN7" s="72"/>
      <c r="AO7" s="72"/>
      <c r="AP7" s="1081"/>
      <c r="AQ7" s="1082"/>
      <c r="AR7" s="1082"/>
      <c r="AS7" s="1082"/>
      <c r="AT7" s="1082"/>
      <c r="AU7" s="1082"/>
      <c r="AV7" s="1082"/>
      <c r="AW7" s="1082"/>
      <c r="AX7" s="1082"/>
      <c r="AY7" s="1082"/>
      <c r="AZ7" s="1082"/>
      <c r="BA7" s="1082"/>
      <c r="BB7" s="1083"/>
      <c r="BH7" s="340" t="s">
        <v>239</v>
      </c>
    </row>
    <row r="8" spans="1:106" ht="9.9499999999999993" customHeight="1" thickBot="1">
      <c r="A8" s="71"/>
      <c r="B8" s="1055"/>
      <c r="C8" s="1055"/>
      <c r="D8" s="1055"/>
      <c r="E8" s="1055"/>
      <c r="F8" s="1055"/>
      <c r="G8" s="1055"/>
      <c r="H8" s="1055"/>
      <c r="I8" s="1055"/>
      <c r="J8" s="1055"/>
      <c r="K8" s="1055"/>
      <c r="L8" s="1055"/>
      <c r="M8" s="1055"/>
      <c r="N8" s="1055"/>
      <c r="O8" s="7"/>
      <c r="P8" s="74"/>
      <c r="Q8" s="1050"/>
      <c r="R8" s="1050"/>
      <c r="S8" s="1050"/>
      <c r="T8" s="1050"/>
      <c r="U8" s="1050"/>
      <c r="V8" s="1050"/>
      <c r="W8" s="1050"/>
      <c r="X8" s="1050"/>
      <c r="Y8" s="1050"/>
      <c r="Z8" s="1050"/>
      <c r="AA8" s="1050"/>
      <c r="AB8" s="1050"/>
      <c r="AC8" s="1050"/>
      <c r="AD8" s="1050"/>
      <c r="AE8" s="1050"/>
      <c r="AF8" s="1050"/>
      <c r="AG8" s="1050"/>
      <c r="AH8" s="1050"/>
      <c r="AI8" s="1050"/>
      <c r="AJ8" s="1050"/>
      <c r="AK8" s="1050"/>
      <c r="AL8" s="1050"/>
      <c r="AM8" s="1050"/>
      <c r="AN8" s="72"/>
      <c r="AO8" s="72"/>
      <c r="AP8" s="72"/>
      <c r="AQ8" s="73"/>
      <c r="AR8" s="73"/>
      <c r="AS8" s="73"/>
      <c r="AT8" s="73"/>
      <c r="AU8" s="73"/>
      <c r="AV8" s="73"/>
      <c r="AW8" s="73"/>
      <c r="AX8" s="73"/>
      <c r="AY8" s="73"/>
      <c r="AZ8" s="73"/>
      <c r="BA8" s="73"/>
      <c r="BB8" s="73"/>
      <c r="BC8" s="71"/>
    </row>
    <row r="9" spans="1:106" ht="20.100000000000001" customHeight="1">
      <c r="A9" s="7"/>
      <c r="B9" s="1049" t="s">
        <v>135</v>
      </c>
      <c r="C9" s="1049"/>
      <c r="D9" s="1049"/>
      <c r="E9" s="1049"/>
      <c r="F9" s="1049"/>
      <c r="G9" s="1049"/>
      <c r="H9" s="1049"/>
      <c r="I9" s="1049"/>
      <c r="J9" s="1049"/>
      <c r="K9" s="1049"/>
      <c r="L9" s="1049"/>
      <c r="M9" s="1049"/>
      <c r="N9" s="1049"/>
      <c r="O9" s="1049"/>
      <c r="P9" s="1049"/>
      <c r="Q9" s="1050"/>
      <c r="R9" s="1050"/>
      <c r="S9" s="1050"/>
      <c r="T9" s="1050"/>
      <c r="U9" s="1050"/>
      <c r="V9" s="1050"/>
      <c r="W9" s="1050"/>
      <c r="X9" s="1050"/>
      <c r="Y9" s="1050"/>
      <c r="Z9" s="1050"/>
      <c r="AA9" s="1050"/>
      <c r="AB9" s="1050"/>
      <c r="AC9" s="1050"/>
      <c r="AD9" s="1050"/>
      <c r="AE9" s="1050"/>
      <c r="AF9" s="1050"/>
      <c r="AG9" s="1050"/>
      <c r="AH9" s="1050"/>
      <c r="AI9" s="1050"/>
      <c r="AJ9" s="1050"/>
      <c r="AK9" s="1050"/>
      <c r="AL9" s="1050"/>
      <c r="AM9" s="1050"/>
      <c r="AN9" s="1004" t="s">
        <v>123</v>
      </c>
      <c r="AO9" s="1005"/>
      <c r="AP9" s="1005"/>
      <c r="AQ9" s="1005"/>
      <c r="AR9" s="1005"/>
      <c r="AS9" s="1006"/>
      <c r="AT9" s="1013" t="str">
        <f>IF(AW171&lt;&gt;0,"",'①基本情報・異動情報（学生入力用）'!F5)</f>
        <v/>
      </c>
      <c r="AU9" s="1013"/>
      <c r="AV9" s="1013"/>
      <c r="AW9" s="1013"/>
      <c r="AX9" s="1013"/>
      <c r="AY9" s="1013"/>
      <c r="AZ9" s="1013"/>
      <c r="BA9" s="1013"/>
      <c r="BB9" s="1014"/>
      <c r="BC9" s="22"/>
    </row>
    <row r="10" spans="1:106" ht="20.100000000000001" customHeight="1">
      <c r="A10" s="3"/>
      <c r="B10" s="1049"/>
      <c r="C10" s="1049"/>
      <c r="D10" s="1049"/>
      <c r="E10" s="1049"/>
      <c r="F10" s="1049"/>
      <c r="G10" s="1049"/>
      <c r="H10" s="1049"/>
      <c r="I10" s="1049"/>
      <c r="J10" s="1049"/>
      <c r="K10" s="1049"/>
      <c r="L10" s="1049"/>
      <c r="M10" s="1049"/>
      <c r="N10" s="1049"/>
      <c r="O10" s="1049"/>
      <c r="P10" s="1049"/>
      <c r="Q10" s="7"/>
      <c r="R10" s="7"/>
      <c r="S10" s="7"/>
      <c r="T10" s="7"/>
      <c r="U10" s="7"/>
      <c r="V10" s="7"/>
      <c r="W10" s="7"/>
      <c r="X10" s="7"/>
      <c r="Y10" s="7"/>
      <c r="Z10" s="7"/>
      <c r="AA10" s="7"/>
      <c r="AB10" s="7"/>
      <c r="AC10" s="7"/>
      <c r="AD10" s="7"/>
      <c r="AE10" s="7"/>
      <c r="AF10" s="7"/>
      <c r="AG10" s="7"/>
      <c r="AH10" s="7"/>
      <c r="AI10" s="7"/>
      <c r="AJ10" s="7"/>
      <c r="AK10" s="7"/>
      <c r="AL10" s="7"/>
      <c r="AM10" s="7"/>
      <c r="AN10" s="1007"/>
      <c r="AO10" s="1008"/>
      <c r="AP10" s="1008"/>
      <c r="AQ10" s="1008"/>
      <c r="AR10" s="1008"/>
      <c r="AS10" s="1009"/>
      <c r="AT10" s="1015"/>
      <c r="AU10" s="1015"/>
      <c r="AV10" s="1015"/>
      <c r="AW10" s="1015"/>
      <c r="AX10" s="1015"/>
      <c r="AY10" s="1015"/>
      <c r="AZ10" s="1015"/>
      <c r="BA10" s="1015"/>
      <c r="BB10" s="1016"/>
      <c r="BC10" s="22"/>
      <c r="CS10" s="1065"/>
      <c r="CT10" s="1065"/>
      <c r="CU10" s="1065"/>
      <c r="CV10" s="1065"/>
      <c r="CW10" s="1065"/>
      <c r="CX10" s="1065"/>
      <c r="CY10" s="1065"/>
    </row>
    <row r="11" spans="1:106" s="3" customFormat="1" ht="6" customHeight="1" thickBot="1">
      <c r="B11" s="891" t="s">
        <v>193</v>
      </c>
      <c r="C11" s="891"/>
      <c r="D11" s="891"/>
      <c r="E11" s="891"/>
      <c r="F11" s="891"/>
      <c r="G11" s="891"/>
      <c r="H11" s="891"/>
      <c r="I11" s="891"/>
      <c r="J11" s="891"/>
      <c r="K11" s="891"/>
      <c r="L11" s="891"/>
      <c r="M11" s="891"/>
      <c r="N11" s="891"/>
      <c r="O11" s="891"/>
      <c r="P11" s="891"/>
      <c r="Q11" s="891"/>
      <c r="R11" s="891"/>
      <c r="S11" s="891"/>
      <c r="T11" s="891"/>
      <c r="U11" s="891"/>
      <c r="V11" s="891"/>
      <c r="W11" s="891"/>
      <c r="X11" s="891"/>
      <c r="Y11" s="891"/>
      <c r="Z11" s="891"/>
      <c r="AA11" s="891"/>
      <c r="AB11" s="891"/>
      <c r="AC11" s="891"/>
      <c r="AD11" s="891"/>
      <c r="AE11" s="891"/>
      <c r="AF11" s="891"/>
      <c r="AG11" s="891"/>
      <c r="AH11" s="891"/>
      <c r="AI11" s="891"/>
      <c r="AJ11" s="891"/>
      <c r="AK11" s="891"/>
      <c r="AL11" s="891"/>
      <c r="AM11" s="7"/>
      <c r="AN11" s="1010"/>
      <c r="AO11" s="1011"/>
      <c r="AP11" s="1011"/>
      <c r="AQ11" s="1011"/>
      <c r="AR11" s="1011"/>
      <c r="AS11" s="1012"/>
      <c r="AT11" s="1017"/>
      <c r="AU11" s="1017"/>
      <c r="AV11" s="1017"/>
      <c r="AW11" s="1017"/>
      <c r="AX11" s="1017"/>
      <c r="AY11" s="1017"/>
      <c r="AZ11" s="1017"/>
      <c r="BA11" s="1017"/>
      <c r="BB11" s="1018"/>
      <c r="BC11" s="22"/>
      <c r="CS11" s="1065"/>
      <c r="CT11" s="1065"/>
      <c r="CU11" s="1065"/>
      <c r="CV11" s="1065"/>
      <c r="CW11" s="1065"/>
      <c r="CX11" s="1065"/>
      <c r="CY11" s="1065"/>
    </row>
    <row r="12" spans="1:106" s="3" customFormat="1" ht="6" customHeight="1">
      <c r="B12" s="891"/>
      <c r="C12" s="891"/>
      <c r="D12" s="891"/>
      <c r="E12" s="891"/>
      <c r="F12" s="891"/>
      <c r="G12" s="891"/>
      <c r="H12" s="891"/>
      <c r="I12" s="891"/>
      <c r="J12" s="891"/>
      <c r="K12" s="891"/>
      <c r="L12" s="891"/>
      <c r="M12" s="891"/>
      <c r="N12" s="891"/>
      <c r="O12" s="891"/>
      <c r="P12" s="891"/>
      <c r="Q12" s="891"/>
      <c r="R12" s="891"/>
      <c r="S12" s="891"/>
      <c r="T12" s="891"/>
      <c r="U12" s="891"/>
      <c r="V12" s="891"/>
      <c r="W12" s="891"/>
      <c r="X12" s="891"/>
      <c r="Y12" s="891"/>
      <c r="Z12" s="891"/>
      <c r="AA12" s="891"/>
      <c r="AB12" s="891"/>
      <c r="AC12" s="891"/>
      <c r="AD12" s="891"/>
      <c r="AE12" s="891"/>
      <c r="AF12" s="891"/>
      <c r="AG12" s="891"/>
      <c r="AH12" s="891"/>
      <c r="AI12" s="891"/>
      <c r="AJ12" s="891"/>
      <c r="AK12" s="891"/>
      <c r="AL12" s="891"/>
      <c r="AM12" s="7"/>
      <c r="AN12" s="7"/>
      <c r="AO12" s="6"/>
      <c r="AP12" s="6"/>
      <c r="AQ12" s="78"/>
      <c r="AR12" s="78"/>
      <c r="AS12" s="78"/>
      <c r="AT12" s="79"/>
      <c r="AU12" s="79"/>
      <c r="AV12" s="79"/>
      <c r="AW12" s="79"/>
      <c r="AX12" s="79"/>
      <c r="AY12" s="79"/>
      <c r="AZ12" s="79"/>
      <c r="BA12" s="79"/>
      <c r="BB12" s="79"/>
      <c r="BC12" s="22"/>
      <c r="CS12" s="1065"/>
      <c r="CT12" s="1065"/>
      <c r="CU12" s="1065"/>
      <c r="CV12" s="1065"/>
      <c r="CW12" s="1065"/>
      <c r="CX12" s="1065"/>
      <c r="CY12" s="1065"/>
    </row>
    <row r="13" spans="1:106" s="3" customFormat="1" ht="6" customHeight="1" thickBot="1">
      <c r="B13" s="1051"/>
      <c r="C13" s="1051"/>
      <c r="D13" s="1051"/>
      <c r="E13" s="1051"/>
      <c r="F13" s="1051"/>
      <c r="G13" s="1051"/>
      <c r="H13" s="1051"/>
      <c r="I13" s="1051"/>
      <c r="J13" s="1051"/>
      <c r="K13" s="1051"/>
      <c r="L13" s="1051"/>
      <c r="M13" s="1051"/>
      <c r="N13" s="1051"/>
      <c r="O13" s="1051"/>
      <c r="P13" s="1051"/>
      <c r="Q13" s="1051"/>
      <c r="R13" s="1051"/>
      <c r="S13" s="1051"/>
      <c r="T13" s="1051"/>
      <c r="U13" s="1051"/>
      <c r="V13" s="1051"/>
      <c r="W13" s="1051"/>
      <c r="X13" s="1051"/>
      <c r="Y13" s="1051"/>
      <c r="Z13" s="1051"/>
      <c r="AA13" s="1051"/>
      <c r="AB13" s="1051"/>
      <c r="AC13" s="1051"/>
      <c r="AD13" s="1051"/>
      <c r="AE13" s="1051"/>
      <c r="AF13" s="1051"/>
      <c r="AG13" s="1051"/>
      <c r="AH13" s="1051"/>
      <c r="AI13" s="1051"/>
      <c r="AJ13" s="1051"/>
      <c r="AK13" s="1051"/>
      <c r="AL13" s="1051"/>
      <c r="AM13" s="7"/>
      <c r="AN13" s="7"/>
      <c r="AO13" s="6"/>
      <c r="AP13" s="6"/>
      <c r="AQ13" s="78"/>
      <c r="AR13" s="78"/>
      <c r="AS13" s="78"/>
      <c r="AT13" s="79"/>
      <c r="AU13" s="79"/>
      <c r="AV13" s="79"/>
      <c r="AW13" s="79"/>
      <c r="AX13" s="79"/>
      <c r="AY13" s="79"/>
      <c r="AZ13" s="79"/>
      <c r="BA13" s="79"/>
      <c r="BB13" s="79"/>
      <c r="BC13" s="22"/>
      <c r="CS13" s="1065"/>
      <c r="CT13" s="1065"/>
      <c r="CU13" s="1065"/>
      <c r="CV13" s="1065"/>
      <c r="CW13" s="1065"/>
      <c r="CX13" s="1065"/>
      <c r="CY13" s="1065"/>
    </row>
    <row r="14" spans="1:106" ht="18" customHeight="1">
      <c r="A14" s="3"/>
      <c r="B14" s="1019" t="s">
        <v>9</v>
      </c>
      <c r="C14" s="1020"/>
      <c r="D14" s="1020"/>
      <c r="E14" s="1020"/>
      <c r="F14" s="1020"/>
      <c r="G14" s="1020"/>
      <c r="H14" s="1025" t="str">
        <f>IF(AW171&lt;&gt;0,"",'①基本情報・異動情報（学生入力用）'!F7)</f>
        <v/>
      </c>
      <c r="I14" s="1026"/>
      <c r="J14" s="1026"/>
      <c r="K14" s="1026"/>
      <c r="L14" s="1026"/>
      <c r="M14" s="1026"/>
      <c r="N14" s="1026"/>
      <c r="O14" s="1026"/>
      <c r="P14" s="1026"/>
      <c r="Q14" s="1026"/>
      <c r="R14" s="1026"/>
      <c r="S14" s="1026"/>
      <c r="T14" s="1026"/>
      <c r="U14" s="1026"/>
      <c r="V14" s="1026"/>
      <c r="W14" s="1026"/>
      <c r="X14" s="1026"/>
      <c r="Y14" s="1026"/>
      <c r="Z14" s="1026"/>
      <c r="AA14" s="1026"/>
      <c r="AB14" s="1026"/>
      <c r="AC14" s="1027"/>
      <c r="AD14" s="1034" t="s">
        <v>23</v>
      </c>
      <c r="AE14" s="1035"/>
      <c r="AF14" s="1035"/>
      <c r="AG14" s="1035"/>
      <c r="AH14" s="1036"/>
      <c r="AI14" s="1037" t="str">
        <f>IF(AW171&lt;&gt;0,"",'①基本情報・異動情報（学生入力用）'!F11)</f>
        <v/>
      </c>
      <c r="AJ14" s="1038"/>
      <c r="AK14" s="1038"/>
      <c r="AL14" s="1038"/>
      <c r="AM14" s="1038"/>
      <c r="AN14" s="1038"/>
      <c r="AO14" s="1038"/>
      <c r="AP14" s="1039"/>
      <c r="AQ14" s="1043" t="s">
        <v>124</v>
      </c>
      <c r="AR14" s="1044"/>
      <c r="AS14" s="1066" t="str">
        <f>IF(AW171&lt;&gt;0,"",'①基本情報・異動情報（学生入力用）'!F13)</f>
        <v/>
      </c>
      <c r="AT14" s="1067"/>
      <c r="AU14" s="1067"/>
      <c r="AV14" s="1067"/>
      <c r="AW14" s="1067"/>
      <c r="AX14" s="1067"/>
      <c r="AY14" s="1067"/>
      <c r="AZ14" s="1067"/>
      <c r="BA14" s="1067"/>
      <c r="BB14" s="1068"/>
      <c r="BC14" s="23"/>
    </row>
    <row r="15" spans="1:106" ht="18" customHeight="1">
      <c r="A15" s="3"/>
      <c r="B15" s="1021"/>
      <c r="C15" s="1022"/>
      <c r="D15" s="1022"/>
      <c r="E15" s="1022"/>
      <c r="F15" s="1022"/>
      <c r="G15" s="1022"/>
      <c r="H15" s="1028"/>
      <c r="I15" s="1029"/>
      <c r="J15" s="1029"/>
      <c r="K15" s="1029"/>
      <c r="L15" s="1029"/>
      <c r="M15" s="1029"/>
      <c r="N15" s="1029"/>
      <c r="O15" s="1029"/>
      <c r="P15" s="1029"/>
      <c r="Q15" s="1029"/>
      <c r="R15" s="1029"/>
      <c r="S15" s="1029"/>
      <c r="T15" s="1029"/>
      <c r="U15" s="1029"/>
      <c r="V15" s="1029"/>
      <c r="W15" s="1029"/>
      <c r="X15" s="1029"/>
      <c r="Y15" s="1029"/>
      <c r="Z15" s="1029"/>
      <c r="AA15" s="1029"/>
      <c r="AB15" s="1029"/>
      <c r="AC15" s="1030"/>
      <c r="AD15" s="930"/>
      <c r="AE15" s="931"/>
      <c r="AF15" s="931"/>
      <c r="AG15" s="931"/>
      <c r="AH15" s="932"/>
      <c r="AI15" s="939"/>
      <c r="AJ15" s="940"/>
      <c r="AK15" s="940"/>
      <c r="AL15" s="940"/>
      <c r="AM15" s="940"/>
      <c r="AN15" s="940"/>
      <c r="AO15" s="940"/>
      <c r="AP15" s="975"/>
      <c r="AQ15" s="1045"/>
      <c r="AR15" s="1046"/>
      <c r="AS15" s="1069"/>
      <c r="AT15" s="1070"/>
      <c r="AU15" s="1070"/>
      <c r="AV15" s="1070"/>
      <c r="AW15" s="1070"/>
      <c r="AX15" s="1070"/>
      <c r="AY15" s="1070"/>
      <c r="AZ15" s="1070"/>
      <c r="BA15" s="1070"/>
      <c r="BB15" s="1071"/>
      <c r="BC15" s="23"/>
    </row>
    <row r="16" spans="1:106" ht="18" customHeight="1">
      <c r="A16" s="3"/>
      <c r="B16" s="1023"/>
      <c r="C16" s="1024"/>
      <c r="D16" s="1024"/>
      <c r="E16" s="1024"/>
      <c r="F16" s="1024"/>
      <c r="G16" s="1024"/>
      <c r="H16" s="1031"/>
      <c r="I16" s="1032"/>
      <c r="J16" s="1032"/>
      <c r="K16" s="1032"/>
      <c r="L16" s="1032"/>
      <c r="M16" s="1032"/>
      <c r="N16" s="1032"/>
      <c r="O16" s="1032"/>
      <c r="P16" s="1032"/>
      <c r="Q16" s="1032"/>
      <c r="R16" s="1032"/>
      <c r="S16" s="1032"/>
      <c r="T16" s="1032"/>
      <c r="U16" s="1032"/>
      <c r="V16" s="1032"/>
      <c r="W16" s="1032"/>
      <c r="X16" s="1032"/>
      <c r="Y16" s="1032"/>
      <c r="Z16" s="1032"/>
      <c r="AA16" s="1032"/>
      <c r="AB16" s="1032"/>
      <c r="AC16" s="1033"/>
      <c r="AD16" s="976"/>
      <c r="AE16" s="977"/>
      <c r="AF16" s="977"/>
      <c r="AG16" s="977"/>
      <c r="AH16" s="978"/>
      <c r="AI16" s="1040"/>
      <c r="AJ16" s="1041"/>
      <c r="AK16" s="1041"/>
      <c r="AL16" s="1041"/>
      <c r="AM16" s="1041"/>
      <c r="AN16" s="1041"/>
      <c r="AO16" s="1041"/>
      <c r="AP16" s="1042"/>
      <c r="AQ16" s="1047"/>
      <c r="AR16" s="1048"/>
      <c r="AS16" s="1072"/>
      <c r="AT16" s="1073"/>
      <c r="AU16" s="1073"/>
      <c r="AV16" s="1073"/>
      <c r="AW16" s="1073"/>
      <c r="AX16" s="1073"/>
      <c r="AY16" s="1073"/>
      <c r="AZ16" s="1073"/>
      <c r="BA16" s="1073"/>
      <c r="BB16" s="1074"/>
      <c r="BC16" s="24"/>
    </row>
    <row r="17" spans="1:88" ht="18" customHeight="1">
      <c r="A17" s="3"/>
      <c r="B17" s="966" t="s">
        <v>122</v>
      </c>
      <c r="C17" s="967"/>
      <c r="D17" s="967"/>
      <c r="E17" s="967"/>
      <c r="F17" s="967"/>
      <c r="G17" s="968"/>
      <c r="H17" s="972" t="str">
        <f>IF(AW171&lt;&gt;0,"",'①基本情報・異動情報（学生入力用）'!F9)</f>
        <v/>
      </c>
      <c r="I17" s="937"/>
      <c r="J17" s="937"/>
      <c r="K17" s="937"/>
      <c r="L17" s="937"/>
      <c r="M17" s="937"/>
      <c r="N17" s="937"/>
      <c r="O17" s="937"/>
      <c r="P17" s="937"/>
      <c r="Q17" s="937"/>
      <c r="R17" s="937"/>
      <c r="S17" s="937"/>
      <c r="T17" s="937"/>
      <c r="U17" s="937"/>
      <c r="V17" s="937"/>
      <c r="W17" s="937"/>
      <c r="X17" s="937"/>
      <c r="Y17" s="937"/>
      <c r="Z17" s="937"/>
      <c r="AA17" s="937"/>
      <c r="AB17" s="937"/>
      <c r="AC17" s="973"/>
      <c r="AD17" s="927" t="s">
        <v>24</v>
      </c>
      <c r="AE17" s="928"/>
      <c r="AF17" s="928"/>
      <c r="AG17" s="928"/>
      <c r="AH17" s="929"/>
      <c r="AI17" s="979" t="str">
        <f>IF(AW171&lt;&gt;0,"",'①基本情報・異動情報（学生入力用）'!F15)</f>
        <v/>
      </c>
      <c r="AJ17" s="980"/>
      <c r="AK17" s="980"/>
      <c r="AL17" s="980"/>
      <c r="AM17" s="980"/>
      <c r="AN17" s="980"/>
      <c r="AO17" s="980"/>
      <c r="AP17" s="980"/>
      <c r="AQ17" s="980"/>
      <c r="AR17" s="980"/>
      <c r="AS17" s="980"/>
      <c r="AT17" s="980"/>
      <c r="AU17" s="981"/>
      <c r="AV17" s="988" t="s">
        <v>25</v>
      </c>
      <c r="AW17" s="989"/>
      <c r="AX17" s="994" t="str">
        <f>IF(AW171&lt;&gt;0,"",'①基本情報・異動情報（学生入力用）'!F19)</f>
        <v/>
      </c>
      <c r="AY17" s="995"/>
      <c r="AZ17" s="995"/>
      <c r="BA17" s="912" t="s">
        <v>26</v>
      </c>
      <c r="BB17" s="913"/>
      <c r="BC17" s="24"/>
    </row>
    <row r="18" spans="1:88" ht="18" customHeight="1">
      <c r="A18" s="3"/>
      <c r="B18" s="969"/>
      <c r="C18" s="970"/>
      <c r="D18" s="970"/>
      <c r="E18" s="970"/>
      <c r="F18" s="970"/>
      <c r="G18" s="971"/>
      <c r="H18" s="974"/>
      <c r="I18" s="940"/>
      <c r="J18" s="940"/>
      <c r="K18" s="940"/>
      <c r="L18" s="940"/>
      <c r="M18" s="940"/>
      <c r="N18" s="940"/>
      <c r="O18" s="940"/>
      <c r="P18" s="940"/>
      <c r="Q18" s="940"/>
      <c r="R18" s="940"/>
      <c r="S18" s="940"/>
      <c r="T18" s="940"/>
      <c r="U18" s="940"/>
      <c r="V18" s="940"/>
      <c r="W18" s="940"/>
      <c r="X18" s="940"/>
      <c r="Y18" s="940"/>
      <c r="Z18" s="940"/>
      <c r="AA18" s="940"/>
      <c r="AB18" s="940"/>
      <c r="AC18" s="975"/>
      <c r="AD18" s="930"/>
      <c r="AE18" s="931"/>
      <c r="AF18" s="931"/>
      <c r="AG18" s="931"/>
      <c r="AH18" s="932"/>
      <c r="AI18" s="982"/>
      <c r="AJ18" s="983"/>
      <c r="AK18" s="983"/>
      <c r="AL18" s="983"/>
      <c r="AM18" s="983"/>
      <c r="AN18" s="983"/>
      <c r="AO18" s="983"/>
      <c r="AP18" s="983"/>
      <c r="AQ18" s="983"/>
      <c r="AR18" s="983"/>
      <c r="AS18" s="983"/>
      <c r="AT18" s="983"/>
      <c r="AU18" s="984"/>
      <c r="AV18" s="990"/>
      <c r="AW18" s="991"/>
      <c r="AX18" s="996"/>
      <c r="AY18" s="997"/>
      <c r="AZ18" s="997"/>
      <c r="BA18" s="914"/>
      <c r="BB18" s="915"/>
      <c r="BC18" s="24"/>
    </row>
    <row r="19" spans="1:88" ht="18" customHeight="1">
      <c r="A19" s="3"/>
      <c r="B19" s="969"/>
      <c r="C19" s="970"/>
      <c r="D19" s="970"/>
      <c r="E19" s="970"/>
      <c r="F19" s="970"/>
      <c r="G19" s="971"/>
      <c r="H19" s="939"/>
      <c r="I19" s="940"/>
      <c r="J19" s="940"/>
      <c r="K19" s="940"/>
      <c r="L19" s="940"/>
      <c r="M19" s="940"/>
      <c r="N19" s="940"/>
      <c r="O19" s="940"/>
      <c r="P19" s="940"/>
      <c r="Q19" s="940"/>
      <c r="R19" s="940"/>
      <c r="S19" s="940"/>
      <c r="T19" s="940"/>
      <c r="U19" s="940"/>
      <c r="V19" s="940"/>
      <c r="W19" s="940"/>
      <c r="X19" s="940"/>
      <c r="Y19" s="940"/>
      <c r="Z19" s="940"/>
      <c r="AA19" s="940"/>
      <c r="AB19" s="940"/>
      <c r="AC19" s="975"/>
      <c r="AD19" s="976"/>
      <c r="AE19" s="977"/>
      <c r="AF19" s="977"/>
      <c r="AG19" s="977"/>
      <c r="AH19" s="978"/>
      <c r="AI19" s="985"/>
      <c r="AJ19" s="986"/>
      <c r="AK19" s="986"/>
      <c r="AL19" s="986"/>
      <c r="AM19" s="986"/>
      <c r="AN19" s="986"/>
      <c r="AO19" s="986"/>
      <c r="AP19" s="986"/>
      <c r="AQ19" s="986"/>
      <c r="AR19" s="986"/>
      <c r="AS19" s="986"/>
      <c r="AT19" s="986"/>
      <c r="AU19" s="987"/>
      <c r="AV19" s="992"/>
      <c r="AW19" s="993"/>
      <c r="AX19" s="998"/>
      <c r="AY19" s="999"/>
      <c r="AZ19" s="999"/>
      <c r="BA19" s="916"/>
      <c r="BB19" s="917"/>
      <c r="BC19" s="24"/>
    </row>
    <row r="20" spans="1:88" ht="18" customHeight="1">
      <c r="A20" s="3"/>
      <c r="B20" s="1177" t="s">
        <v>29</v>
      </c>
      <c r="C20" s="1178"/>
      <c r="D20" s="1178"/>
      <c r="E20" s="1178"/>
      <c r="F20" s="1178"/>
      <c r="G20" s="1179"/>
      <c r="H20" s="945" t="str">
        <f>IF(AW171&lt;&gt;0,"",LEFT('①基本情報・異動情報（学生入力用）'!F21,1))</f>
        <v/>
      </c>
      <c r="I20" s="945"/>
      <c r="J20" s="945" t="str">
        <f>IF(AW171&lt;&gt;0,"",MID('①基本情報・異動情報（学生入力用）'!$F$21,2,1))</f>
        <v/>
      </c>
      <c r="K20" s="945"/>
      <c r="L20" s="945" t="str">
        <f>IF(AW171&lt;&gt;0,"",MID('①基本情報・異動情報（学生入力用）'!$F$21,3,1))</f>
        <v/>
      </c>
      <c r="M20" s="945"/>
      <c r="N20" s="945" t="str">
        <f>IF(AW171&lt;&gt;0,"",MID('①基本情報・異動情報（学生入力用）'!$F$21,4,1))</f>
        <v/>
      </c>
      <c r="O20" s="945"/>
      <c r="P20" s="945" t="str">
        <f>IF(AW171&lt;&gt;0,"",MID('①基本情報・異動情報（学生入力用）'!$F$21,5,1))</f>
        <v/>
      </c>
      <c r="Q20" s="945"/>
      <c r="R20" s="945" t="str">
        <f>IF(AW171&lt;&gt;0,"",MID('①基本情報・異動情報（学生入力用）'!$F$21,6,1))</f>
        <v/>
      </c>
      <c r="S20" s="945"/>
      <c r="T20" s="945" t="str">
        <f>IF(AW171&lt;&gt;0,"",MID('①基本情報・異動情報（学生入力用）'!$F$21,7,1))</f>
        <v/>
      </c>
      <c r="U20" s="945"/>
      <c r="V20" s="945" t="str">
        <f>IF(AW171&lt;&gt;0,"",MID('①基本情報・異動情報（学生入力用）'!$F$21,8,1))</f>
        <v/>
      </c>
      <c r="W20" s="945"/>
      <c r="X20" s="945" t="str">
        <f>IF(AW171&lt;&gt;0,"",MID('①基本情報・異動情報（学生入力用）'!$F$21,9,1))</f>
        <v/>
      </c>
      <c r="Y20" s="945"/>
      <c r="Z20" s="945" t="str">
        <f>IF(AW171&lt;&gt;0,"",MID('①基本情報・異動情報（学生入力用）'!$F$21,10,1))</f>
        <v/>
      </c>
      <c r="AA20" s="945"/>
      <c r="AB20" s="945" t="str">
        <f>IF(AW171&lt;&gt;0,"",MID('①基本情報・異動情報（学生入力用）'!$F$21,11,1))</f>
        <v/>
      </c>
      <c r="AC20" s="945"/>
      <c r="AD20" s="927" t="s">
        <v>27</v>
      </c>
      <c r="AE20" s="928"/>
      <c r="AF20" s="928"/>
      <c r="AG20" s="928"/>
      <c r="AH20" s="929"/>
      <c r="AI20" s="936" t="str">
        <f>IF(AW171&lt;&gt;0,"",'①基本情報・異動情報（学生入力用）'!F17)</f>
        <v/>
      </c>
      <c r="AJ20" s="937"/>
      <c r="AK20" s="937"/>
      <c r="AL20" s="937"/>
      <c r="AM20" s="937"/>
      <c r="AN20" s="937"/>
      <c r="AO20" s="937"/>
      <c r="AP20" s="937"/>
      <c r="AQ20" s="937"/>
      <c r="AR20" s="937"/>
      <c r="AS20" s="937"/>
      <c r="AT20" s="937"/>
      <c r="AU20" s="937"/>
      <c r="AV20" s="937"/>
      <c r="AW20" s="937"/>
      <c r="AX20" s="937"/>
      <c r="AY20" s="937"/>
      <c r="AZ20" s="937"/>
      <c r="BA20" s="937"/>
      <c r="BB20" s="938"/>
      <c r="BC20" s="25"/>
    </row>
    <row r="21" spans="1:88" ht="18" customHeight="1">
      <c r="A21" s="3"/>
      <c r="B21" s="1180"/>
      <c r="C21" s="1181"/>
      <c r="D21" s="1181"/>
      <c r="E21" s="1181"/>
      <c r="F21" s="1181"/>
      <c r="G21" s="1182"/>
      <c r="H21" s="946"/>
      <c r="I21" s="946"/>
      <c r="J21" s="946"/>
      <c r="K21" s="946"/>
      <c r="L21" s="946"/>
      <c r="M21" s="946"/>
      <c r="N21" s="946"/>
      <c r="O21" s="946"/>
      <c r="P21" s="946"/>
      <c r="Q21" s="946"/>
      <c r="R21" s="946"/>
      <c r="S21" s="946"/>
      <c r="T21" s="946"/>
      <c r="U21" s="946"/>
      <c r="V21" s="946"/>
      <c r="W21" s="946"/>
      <c r="X21" s="946"/>
      <c r="Y21" s="946"/>
      <c r="Z21" s="946"/>
      <c r="AA21" s="946"/>
      <c r="AB21" s="946"/>
      <c r="AC21" s="946"/>
      <c r="AD21" s="930"/>
      <c r="AE21" s="931"/>
      <c r="AF21" s="931"/>
      <c r="AG21" s="931"/>
      <c r="AH21" s="932"/>
      <c r="AI21" s="939"/>
      <c r="AJ21" s="940"/>
      <c r="AK21" s="940"/>
      <c r="AL21" s="940"/>
      <c r="AM21" s="940"/>
      <c r="AN21" s="940"/>
      <c r="AO21" s="940"/>
      <c r="AP21" s="940"/>
      <c r="AQ21" s="940"/>
      <c r="AR21" s="940"/>
      <c r="AS21" s="940"/>
      <c r="AT21" s="940"/>
      <c r="AU21" s="940"/>
      <c r="AV21" s="940"/>
      <c r="AW21" s="940"/>
      <c r="AX21" s="940"/>
      <c r="AY21" s="940"/>
      <c r="AZ21" s="940"/>
      <c r="BA21" s="940"/>
      <c r="BB21" s="941"/>
      <c r="BC21" s="25"/>
    </row>
    <row r="22" spans="1:88" ht="18" customHeight="1" thickBot="1">
      <c r="A22" s="83"/>
      <c r="B22" s="1183"/>
      <c r="C22" s="1184"/>
      <c r="D22" s="1184"/>
      <c r="E22" s="1184"/>
      <c r="F22" s="1184"/>
      <c r="G22" s="1185"/>
      <c r="H22" s="947"/>
      <c r="I22" s="947"/>
      <c r="J22" s="947"/>
      <c r="K22" s="947"/>
      <c r="L22" s="947"/>
      <c r="M22" s="947"/>
      <c r="N22" s="947"/>
      <c r="O22" s="947"/>
      <c r="P22" s="947"/>
      <c r="Q22" s="947"/>
      <c r="R22" s="947"/>
      <c r="S22" s="947"/>
      <c r="T22" s="947"/>
      <c r="U22" s="947"/>
      <c r="V22" s="947"/>
      <c r="W22" s="947"/>
      <c r="X22" s="947"/>
      <c r="Y22" s="947"/>
      <c r="Z22" s="947"/>
      <c r="AA22" s="947"/>
      <c r="AB22" s="947"/>
      <c r="AC22" s="947"/>
      <c r="AD22" s="933"/>
      <c r="AE22" s="934"/>
      <c r="AF22" s="934"/>
      <c r="AG22" s="934"/>
      <c r="AH22" s="935"/>
      <c r="AI22" s="942"/>
      <c r="AJ22" s="943"/>
      <c r="AK22" s="943"/>
      <c r="AL22" s="943"/>
      <c r="AM22" s="943"/>
      <c r="AN22" s="943"/>
      <c r="AO22" s="943"/>
      <c r="AP22" s="943"/>
      <c r="AQ22" s="943"/>
      <c r="AR22" s="943"/>
      <c r="AS22" s="943"/>
      <c r="AT22" s="943"/>
      <c r="AU22" s="943"/>
      <c r="AV22" s="943"/>
      <c r="AW22" s="943"/>
      <c r="AX22" s="943"/>
      <c r="AY22" s="943"/>
      <c r="AZ22" s="943"/>
      <c r="BA22" s="943"/>
      <c r="BB22" s="944"/>
      <c r="BC22" s="3"/>
      <c r="BK22" s="1136" t="s">
        <v>103</v>
      </c>
      <c r="BL22" s="1137"/>
      <c r="BM22" s="1137"/>
      <c r="BN22" s="1137"/>
      <c r="BO22" s="1137"/>
      <c r="BP22" s="1137"/>
      <c r="BQ22" s="1137"/>
      <c r="BR22" s="1137"/>
      <c r="BS22" s="1137"/>
      <c r="BT22" s="1137"/>
      <c r="BU22" s="1137"/>
      <c r="BV22" s="1137"/>
      <c r="BW22" s="1137"/>
      <c r="BX22" s="1137"/>
      <c r="BY22" s="1137"/>
      <c r="BZ22" s="1137"/>
      <c r="CA22" s="1137"/>
      <c r="CB22" s="1137"/>
      <c r="CC22" s="1137"/>
      <c r="CD22" s="1137"/>
      <c r="CE22" s="1137"/>
      <c r="CF22" s="1137"/>
      <c r="CG22" s="1137"/>
      <c r="CH22" s="1137"/>
      <c r="CI22" s="1137"/>
      <c r="CJ22" s="1138"/>
    </row>
    <row r="23" spans="1:88" ht="14.25" customHeight="1">
      <c r="A23" s="3"/>
      <c r="E23" s="84"/>
      <c r="F23" s="84"/>
      <c r="G23" s="84"/>
      <c r="H23" s="84"/>
      <c r="I23" s="84"/>
      <c r="J23" s="84"/>
      <c r="K23" s="84"/>
      <c r="L23" s="84"/>
      <c r="M23" s="84"/>
      <c r="N23" s="84"/>
      <c r="O23" s="84"/>
      <c r="P23" s="84"/>
      <c r="Q23" s="84"/>
      <c r="R23" s="84"/>
      <c r="S23" s="84"/>
      <c r="T23" s="84"/>
      <c r="U23" s="84"/>
      <c r="V23" s="84"/>
      <c r="W23" s="84"/>
      <c r="X23" s="84"/>
      <c r="Y23" s="84"/>
      <c r="Z23" s="84"/>
      <c r="AA23" s="84"/>
      <c r="AB23" s="84"/>
      <c r="AC23" s="6"/>
      <c r="AD23" s="3"/>
      <c r="AE23" s="3"/>
      <c r="AF23" s="3"/>
      <c r="AG23" s="6"/>
      <c r="AH23" s="6"/>
      <c r="AI23" s="6"/>
      <c r="AJ23" s="6"/>
      <c r="AK23" s="6"/>
      <c r="AL23" s="6"/>
      <c r="AM23" s="6"/>
      <c r="AN23" s="6"/>
      <c r="AO23" s="6"/>
      <c r="AP23" s="6"/>
      <c r="AQ23" s="6"/>
      <c r="AR23" s="6"/>
      <c r="AS23" s="6"/>
      <c r="AT23" s="6"/>
      <c r="AU23" s="6"/>
      <c r="AV23" s="6"/>
      <c r="AW23" s="6"/>
      <c r="AX23" s="6"/>
      <c r="AY23" s="6"/>
      <c r="AZ23" s="6"/>
      <c r="BA23" s="6"/>
      <c r="BB23" s="3"/>
      <c r="BC23" s="3"/>
      <c r="BK23" s="1139"/>
      <c r="BL23" s="1140"/>
      <c r="BM23" s="1140"/>
      <c r="BN23" s="1140"/>
      <c r="BO23" s="1140"/>
      <c r="BP23" s="1140"/>
      <c r="BQ23" s="1140"/>
      <c r="BR23" s="1140"/>
      <c r="BS23" s="1140"/>
      <c r="BT23" s="1140"/>
      <c r="BU23" s="1140"/>
      <c r="BV23" s="1140"/>
      <c r="BW23" s="1140"/>
      <c r="BX23" s="1140"/>
      <c r="BY23" s="1140"/>
      <c r="BZ23" s="1140"/>
      <c r="CA23" s="1140"/>
      <c r="CB23" s="1140"/>
      <c r="CC23" s="1140"/>
      <c r="CD23" s="1140"/>
      <c r="CE23" s="1140"/>
      <c r="CF23" s="1140"/>
      <c r="CG23" s="1140"/>
      <c r="CH23" s="1140"/>
      <c r="CI23" s="1140"/>
      <c r="CJ23" s="1141"/>
    </row>
    <row r="24" spans="1:88" ht="14.25" customHeight="1">
      <c r="A24" s="3"/>
      <c r="B24" s="1049" t="s">
        <v>137</v>
      </c>
      <c r="C24" s="1049"/>
      <c r="D24" s="1049"/>
      <c r="E24" s="1049"/>
      <c r="F24" s="1049"/>
      <c r="G24" s="1049"/>
      <c r="H24" s="1049"/>
      <c r="I24" s="1049"/>
      <c r="J24" s="1049"/>
      <c r="K24" s="1049"/>
      <c r="L24" s="1049"/>
      <c r="M24" s="1049"/>
      <c r="N24" s="1049"/>
      <c r="O24" s="1049"/>
      <c r="P24" s="1049"/>
      <c r="Q24" s="84"/>
      <c r="R24" s="84"/>
      <c r="S24" s="84"/>
      <c r="T24" s="84"/>
      <c r="U24" s="84"/>
      <c r="V24" s="84"/>
      <c r="W24" s="84"/>
      <c r="X24" s="84"/>
      <c r="Y24" s="84"/>
      <c r="Z24" s="84"/>
      <c r="AA24" s="84"/>
      <c r="AB24" s="84"/>
      <c r="AC24" s="6"/>
      <c r="AD24" s="3"/>
      <c r="AE24" s="3"/>
      <c r="AF24" s="3"/>
      <c r="AG24" s="6"/>
      <c r="AH24" s="6"/>
      <c r="AI24" s="6"/>
      <c r="AJ24" s="6"/>
      <c r="AK24" s="6"/>
      <c r="AL24" s="6"/>
      <c r="AM24" s="6"/>
      <c r="AN24" s="6"/>
      <c r="AO24" s="6"/>
      <c r="AP24" s="6"/>
      <c r="AQ24" s="6"/>
      <c r="AR24" s="6"/>
      <c r="AS24" s="6"/>
      <c r="AT24" s="6"/>
      <c r="AU24" s="6"/>
      <c r="AV24" s="6"/>
      <c r="AW24" s="6"/>
      <c r="AX24" s="6"/>
      <c r="AY24" s="6"/>
      <c r="AZ24" s="6"/>
      <c r="BA24" s="6"/>
      <c r="BB24" s="3"/>
      <c r="BC24" s="3"/>
      <c r="BK24" s="1139"/>
      <c r="BL24" s="1140"/>
      <c r="BM24" s="1140"/>
      <c r="BN24" s="1140"/>
      <c r="BO24" s="1140"/>
      <c r="BP24" s="1140"/>
      <c r="BQ24" s="1140"/>
      <c r="BR24" s="1140"/>
      <c r="BS24" s="1140"/>
      <c r="BT24" s="1140"/>
      <c r="BU24" s="1140"/>
      <c r="BV24" s="1140"/>
      <c r="BW24" s="1140"/>
      <c r="BX24" s="1140"/>
      <c r="BY24" s="1140"/>
      <c r="BZ24" s="1140"/>
      <c r="CA24" s="1140"/>
      <c r="CB24" s="1140"/>
      <c r="CC24" s="1140"/>
      <c r="CD24" s="1140"/>
      <c r="CE24" s="1140"/>
      <c r="CF24" s="1140"/>
      <c r="CG24" s="1140"/>
      <c r="CH24" s="1140"/>
      <c r="CI24" s="1140"/>
      <c r="CJ24" s="1141"/>
    </row>
    <row r="25" spans="1:88" ht="14.25" customHeight="1">
      <c r="A25" s="3"/>
      <c r="B25" s="1049"/>
      <c r="C25" s="1049"/>
      <c r="D25" s="1049"/>
      <c r="E25" s="1049"/>
      <c r="F25" s="1049"/>
      <c r="G25" s="1049"/>
      <c r="H25" s="1049"/>
      <c r="I25" s="1049"/>
      <c r="J25" s="1049"/>
      <c r="K25" s="1049"/>
      <c r="L25" s="1049"/>
      <c r="M25" s="1049"/>
      <c r="N25" s="1049"/>
      <c r="O25" s="1049"/>
      <c r="P25" s="1049"/>
      <c r="Q25" s="84"/>
      <c r="R25" s="84"/>
      <c r="S25" s="84"/>
      <c r="T25" s="84"/>
      <c r="U25" s="84"/>
      <c r="V25" s="84"/>
      <c r="W25" s="84"/>
      <c r="X25" s="84"/>
      <c r="Y25" s="84"/>
      <c r="Z25" s="84"/>
      <c r="AA25" s="84"/>
      <c r="AB25" s="84"/>
      <c r="AC25" s="6"/>
      <c r="AD25" s="3"/>
      <c r="AE25" s="3"/>
      <c r="AF25" s="3"/>
      <c r="AG25" s="6"/>
      <c r="AH25" s="6"/>
      <c r="AI25" s="6"/>
      <c r="AJ25" s="6"/>
      <c r="AK25" s="6"/>
      <c r="AL25" s="6"/>
      <c r="AM25" s="6"/>
      <c r="AN25" s="6"/>
      <c r="AO25" s="6"/>
      <c r="AP25" s="6"/>
      <c r="AQ25" s="6"/>
      <c r="AR25" s="6"/>
      <c r="AS25" s="6"/>
      <c r="AT25" s="6"/>
      <c r="AU25" s="6"/>
      <c r="AV25" s="6"/>
      <c r="AW25" s="6"/>
      <c r="AX25" s="6"/>
      <c r="AY25" s="6"/>
      <c r="AZ25" s="6"/>
      <c r="BA25" s="6"/>
      <c r="BB25" s="3"/>
      <c r="BC25" s="3"/>
      <c r="BK25" s="1139"/>
      <c r="BL25" s="1140"/>
      <c r="BM25" s="1140"/>
      <c r="BN25" s="1140"/>
      <c r="BO25" s="1140"/>
      <c r="BP25" s="1140"/>
      <c r="BQ25" s="1140"/>
      <c r="BR25" s="1140"/>
      <c r="BS25" s="1140"/>
      <c r="BT25" s="1140"/>
      <c r="BU25" s="1140"/>
      <c r="BV25" s="1140"/>
      <c r="BW25" s="1140"/>
      <c r="BX25" s="1140"/>
      <c r="BY25" s="1140"/>
      <c r="BZ25" s="1140"/>
      <c r="CA25" s="1140"/>
      <c r="CB25" s="1140"/>
      <c r="CC25" s="1140"/>
      <c r="CD25" s="1140"/>
      <c r="CE25" s="1140"/>
      <c r="CF25" s="1140"/>
      <c r="CG25" s="1140"/>
      <c r="CH25" s="1140"/>
      <c r="CI25" s="1140"/>
      <c r="CJ25" s="1141"/>
    </row>
    <row r="26" spans="1:88" ht="18" customHeight="1" thickBot="1">
      <c r="A26" s="3"/>
      <c r="B26" s="86" t="s">
        <v>199</v>
      </c>
      <c r="C26" s="84"/>
      <c r="D26" s="84"/>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9"/>
      <c r="BB26" s="2"/>
      <c r="BC26" s="2"/>
      <c r="BK26" s="1139"/>
      <c r="BL26" s="1140"/>
      <c r="BM26" s="1140"/>
      <c r="BN26" s="1140"/>
      <c r="BO26" s="1140"/>
      <c r="BP26" s="1140"/>
      <c r="BQ26" s="1140"/>
      <c r="BR26" s="1140"/>
      <c r="BS26" s="1140"/>
      <c r="BT26" s="1140"/>
      <c r="BU26" s="1140"/>
      <c r="BV26" s="1140"/>
      <c r="BW26" s="1140"/>
      <c r="BX26" s="1140"/>
      <c r="BY26" s="1140"/>
      <c r="BZ26" s="1140"/>
      <c r="CA26" s="1140"/>
      <c r="CB26" s="1140"/>
      <c r="CC26" s="1140"/>
      <c r="CD26" s="1140"/>
      <c r="CE26" s="1140"/>
      <c r="CF26" s="1140"/>
      <c r="CG26" s="1140"/>
      <c r="CH26" s="1140"/>
      <c r="CI26" s="1140"/>
      <c r="CJ26" s="1141"/>
    </row>
    <row r="27" spans="1:88" ht="6" customHeight="1">
      <c r="A27" s="3"/>
      <c r="B27" s="1108" t="s">
        <v>8</v>
      </c>
      <c r="C27" s="1109"/>
      <c r="D27" s="1109"/>
      <c r="E27" s="1109"/>
      <c r="F27" s="1110"/>
      <c r="G27" s="303"/>
      <c r="H27" s="1142" t="s">
        <v>11</v>
      </c>
      <c r="I27" s="1142"/>
      <c r="J27" s="1142"/>
      <c r="K27" s="1142"/>
      <c r="L27" s="1142"/>
      <c r="M27" s="1142"/>
      <c r="N27" s="1142"/>
      <c r="O27" s="1142"/>
      <c r="P27" s="1142"/>
      <c r="Q27" s="1142"/>
      <c r="R27" s="1142"/>
      <c r="S27" s="1142"/>
      <c r="T27" s="1142"/>
      <c r="U27" s="1142"/>
      <c r="V27" s="1142"/>
      <c r="W27" s="1142"/>
      <c r="X27" s="1142"/>
      <c r="Y27" s="1142"/>
      <c r="Z27" s="1142"/>
      <c r="AA27" s="1142"/>
      <c r="AB27" s="1142"/>
      <c r="AC27" s="1142"/>
      <c r="AD27" s="1142"/>
      <c r="AE27" s="1142"/>
      <c r="AF27" s="1142"/>
      <c r="AG27" s="1142"/>
      <c r="AH27" s="1142"/>
      <c r="AI27" s="1142"/>
      <c r="AJ27" s="1142"/>
      <c r="AK27" s="1142"/>
      <c r="AL27" s="1142"/>
      <c r="AM27" s="1142"/>
      <c r="AN27" s="1142"/>
      <c r="AO27" s="1142"/>
      <c r="AP27" s="1142"/>
      <c r="AQ27" s="1142"/>
      <c r="AR27" s="1142"/>
      <c r="AS27" s="1142"/>
      <c r="AT27" s="1142"/>
      <c r="AU27" s="1142"/>
      <c r="AV27" s="1142"/>
      <c r="AW27" s="1142"/>
      <c r="AX27" s="1142"/>
      <c r="AY27" s="1142"/>
      <c r="AZ27" s="1142"/>
      <c r="BA27" s="1142"/>
      <c r="BB27" s="1143"/>
      <c r="BC27" s="85"/>
      <c r="BK27" s="1139"/>
      <c r="BL27" s="1140"/>
      <c r="BM27" s="1140"/>
      <c r="BN27" s="1140"/>
      <c r="BO27" s="1140"/>
      <c r="BP27" s="1140"/>
      <c r="BQ27" s="1140"/>
      <c r="BR27" s="1140"/>
      <c r="BS27" s="1140"/>
      <c r="BT27" s="1140"/>
      <c r="BU27" s="1140"/>
      <c r="BV27" s="1140"/>
      <c r="BW27" s="1140"/>
      <c r="BX27" s="1140"/>
      <c r="BY27" s="1140"/>
      <c r="BZ27" s="1140"/>
      <c r="CA27" s="1140"/>
      <c r="CB27" s="1140"/>
      <c r="CC27" s="1140"/>
      <c r="CD27" s="1140"/>
      <c r="CE27" s="1140"/>
      <c r="CF27" s="1140"/>
      <c r="CG27" s="1140"/>
      <c r="CH27" s="1140"/>
      <c r="CI27" s="1140"/>
      <c r="CJ27" s="1141"/>
    </row>
    <row r="28" spans="1:88" ht="6" customHeight="1">
      <c r="A28" s="3"/>
      <c r="B28" s="1111"/>
      <c r="C28" s="1112"/>
      <c r="D28" s="1112"/>
      <c r="E28" s="1112"/>
      <c r="F28" s="1113"/>
      <c r="G28" s="304"/>
      <c r="H28" s="1144"/>
      <c r="I28" s="1144"/>
      <c r="J28" s="1144"/>
      <c r="K28" s="1144"/>
      <c r="L28" s="1144"/>
      <c r="M28" s="1144"/>
      <c r="N28" s="1144"/>
      <c r="O28" s="1144"/>
      <c r="P28" s="1144"/>
      <c r="Q28" s="1144"/>
      <c r="R28" s="1144"/>
      <c r="S28" s="1144"/>
      <c r="T28" s="1144"/>
      <c r="U28" s="1144"/>
      <c r="V28" s="1144"/>
      <c r="W28" s="1144"/>
      <c r="X28" s="1144"/>
      <c r="Y28" s="1144"/>
      <c r="Z28" s="1144"/>
      <c r="AA28" s="1144"/>
      <c r="AB28" s="1144"/>
      <c r="AC28" s="1144"/>
      <c r="AD28" s="1144"/>
      <c r="AE28" s="1144"/>
      <c r="AF28" s="1144"/>
      <c r="AG28" s="1144"/>
      <c r="AH28" s="1144"/>
      <c r="AI28" s="1144"/>
      <c r="AJ28" s="1144"/>
      <c r="AK28" s="1144"/>
      <c r="AL28" s="1144"/>
      <c r="AM28" s="1144"/>
      <c r="AN28" s="1144"/>
      <c r="AO28" s="1144"/>
      <c r="AP28" s="1144"/>
      <c r="AQ28" s="1144"/>
      <c r="AR28" s="1144"/>
      <c r="AS28" s="1144"/>
      <c r="AT28" s="1144"/>
      <c r="AU28" s="1144"/>
      <c r="AV28" s="1144"/>
      <c r="AW28" s="1144"/>
      <c r="AX28" s="1144"/>
      <c r="AY28" s="1144"/>
      <c r="AZ28" s="1144"/>
      <c r="BA28" s="1144"/>
      <c r="BB28" s="1145"/>
      <c r="BC28" s="85"/>
      <c r="BK28" s="1139"/>
      <c r="BL28" s="1140"/>
      <c r="BM28" s="1140"/>
      <c r="BN28" s="1140"/>
      <c r="BO28" s="1140"/>
      <c r="BP28" s="1140"/>
      <c r="BQ28" s="1140"/>
      <c r="BR28" s="1140"/>
      <c r="BS28" s="1140"/>
      <c r="BT28" s="1140"/>
      <c r="BU28" s="1140"/>
      <c r="BV28" s="1140"/>
      <c r="BW28" s="1140"/>
      <c r="BX28" s="1140"/>
      <c r="BY28" s="1140"/>
      <c r="BZ28" s="1140"/>
      <c r="CA28" s="1140"/>
      <c r="CB28" s="1140"/>
      <c r="CC28" s="1140"/>
      <c r="CD28" s="1140"/>
      <c r="CE28" s="1140"/>
      <c r="CF28" s="1140"/>
      <c r="CG28" s="1140"/>
      <c r="CH28" s="1140"/>
      <c r="CI28" s="1140"/>
      <c r="CJ28" s="1141"/>
    </row>
    <row r="29" spans="1:88" ht="6" customHeight="1">
      <c r="A29" s="3"/>
      <c r="B29" s="1111"/>
      <c r="C29" s="1112"/>
      <c r="D29" s="1112"/>
      <c r="E29" s="1112"/>
      <c r="F29" s="1113"/>
      <c r="G29" s="304"/>
      <c r="H29" s="1144"/>
      <c r="I29" s="1144"/>
      <c r="J29" s="1144"/>
      <c r="K29" s="1144"/>
      <c r="L29" s="1144"/>
      <c r="M29" s="1144"/>
      <c r="N29" s="1144"/>
      <c r="O29" s="1144"/>
      <c r="P29" s="1144"/>
      <c r="Q29" s="1144"/>
      <c r="R29" s="1144"/>
      <c r="S29" s="1144"/>
      <c r="T29" s="1144"/>
      <c r="U29" s="1144"/>
      <c r="V29" s="1144"/>
      <c r="W29" s="1144"/>
      <c r="X29" s="1144"/>
      <c r="Y29" s="1144"/>
      <c r="Z29" s="1144"/>
      <c r="AA29" s="1144"/>
      <c r="AB29" s="1144"/>
      <c r="AC29" s="1144"/>
      <c r="AD29" s="1144"/>
      <c r="AE29" s="1144"/>
      <c r="AF29" s="1144"/>
      <c r="AG29" s="1144"/>
      <c r="AH29" s="1144"/>
      <c r="AI29" s="1144"/>
      <c r="AJ29" s="1144"/>
      <c r="AK29" s="1144"/>
      <c r="AL29" s="1144"/>
      <c r="AM29" s="1144"/>
      <c r="AN29" s="1144"/>
      <c r="AO29" s="1144"/>
      <c r="AP29" s="1144"/>
      <c r="AQ29" s="1144"/>
      <c r="AR29" s="1144"/>
      <c r="AS29" s="1144"/>
      <c r="AT29" s="1144"/>
      <c r="AU29" s="1144"/>
      <c r="AV29" s="1144"/>
      <c r="AW29" s="1144"/>
      <c r="AX29" s="1144"/>
      <c r="AY29" s="1144"/>
      <c r="AZ29" s="1144"/>
      <c r="BA29" s="1144"/>
      <c r="BB29" s="1145"/>
      <c r="BC29" s="85"/>
      <c r="BK29" s="1139"/>
      <c r="BL29" s="1140"/>
      <c r="BM29" s="1140"/>
      <c r="BN29" s="1140"/>
      <c r="BO29" s="1140"/>
      <c r="BP29" s="1140"/>
      <c r="BQ29" s="1140"/>
      <c r="BR29" s="1140"/>
      <c r="BS29" s="1140"/>
      <c r="BT29" s="1140"/>
      <c r="BU29" s="1140"/>
      <c r="BV29" s="1140"/>
      <c r="BW29" s="1140"/>
      <c r="BX29" s="1140"/>
      <c r="BY29" s="1140"/>
      <c r="BZ29" s="1140"/>
      <c r="CA29" s="1140"/>
      <c r="CB29" s="1140"/>
      <c r="CC29" s="1140"/>
      <c r="CD29" s="1140"/>
      <c r="CE29" s="1140"/>
      <c r="CF29" s="1140"/>
      <c r="CG29" s="1140"/>
      <c r="CH29" s="1140"/>
      <c r="CI29" s="1140"/>
      <c r="CJ29" s="1141"/>
    </row>
    <row r="30" spans="1:88" ht="6" customHeight="1">
      <c r="A30" s="3"/>
      <c r="B30" s="1111"/>
      <c r="C30" s="1112"/>
      <c r="D30" s="1112"/>
      <c r="E30" s="1112"/>
      <c r="F30" s="1113"/>
      <c r="G30" s="304"/>
      <c r="H30" s="1144"/>
      <c r="I30" s="1144"/>
      <c r="J30" s="1144"/>
      <c r="K30" s="1144"/>
      <c r="L30" s="1144"/>
      <c r="M30" s="1144"/>
      <c r="N30" s="1144"/>
      <c r="O30" s="1144"/>
      <c r="P30" s="1144"/>
      <c r="Q30" s="1144"/>
      <c r="R30" s="1144"/>
      <c r="S30" s="1144"/>
      <c r="T30" s="1144"/>
      <c r="U30" s="1144"/>
      <c r="V30" s="1144"/>
      <c r="W30" s="1144"/>
      <c r="X30" s="1144"/>
      <c r="Y30" s="1144"/>
      <c r="Z30" s="1144"/>
      <c r="AA30" s="1144"/>
      <c r="AB30" s="1144"/>
      <c r="AC30" s="1144"/>
      <c r="AD30" s="1144"/>
      <c r="AE30" s="1144"/>
      <c r="AF30" s="1144"/>
      <c r="AG30" s="1144"/>
      <c r="AH30" s="1144"/>
      <c r="AI30" s="1144"/>
      <c r="AJ30" s="1144"/>
      <c r="AK30" s="1144"/>
      <c r="AL30" s="1144"/>
      <c r="AM30" s="1144"/>
      <c r="AN30" s="1144"/>
      <c r="AO30" s="1144"/>
      <c r="AP30" s="1144"/>
      <c r="AQ30" s="1144"/>
      <c r="AR30" s="1144"/>
      <c r="AS30" s="1144"/>
      <c r="AT30" s="1144"/>
      <c r="AU30" s="1144"/>
      <c r="AV30" s="1144"/>
      <c r="AW30" s="1144"/>
      <c r="AX30" s="1144"/>
      <c r="AY30" s="1144"/>
      <c r="AZ30" s="1144"/>
      <c r="BA30" s="1144"/>
      <c r="BB30" s="1145"/>
      <c r="BC30" s="85"/>
      <c r="BK30" s="1139"/>
      <c r="BL30" s="1140"/>
      <c r="BM30" s="1140"/>
      <c r="BN30" s="1140"/>
      <c r="BO30" s="1140"/>
      <c r="BP30" s="1140"/>
      <c r="BQ30" s="1140"/>
      <c r="BR30" s="1140"/>
      <c r="BS30" s="1140"/>
      <c r="BT30" s="1140"/>
      <c r="BU30" s="1140"/>
      <c r="BV30" s="1140"/>
      <c r="BW30" s="1140"/>
      <c r="BX30" s="1140"/>
      <c r="BY30" s="1140"/>
      <c r="BZ30" s="1140"/>
      <c r="CA30" s="1140"/>
      <c r="CB30" s="1140"/>
      <c r="CC30" s="1140"/>
      <c r="CD30" s="1140"/>
      <c r="CE30" s="1140"/>
      <c r="CF30" s="1140"/>
      <c r="CG30" s="1140"/>
      <c r="CH30" s="1140"/>
      <c r="CI30" s="1140"/>
      <c r="CJ30" s="1141"/>
    </row>
    <row r="31" spans="1:88" ht="6" customHeight="1">
      <c r="A31" s="3"/>
      <c r="B31" s="1111"/>
      <c r="C31" s="1112"/>
      <c r="D31" s="1112"/>
      <c r="E31" s="1112"/>
      <c r="F31" s="1113"/>
      <c r="G31" s="304"/>
      <c r="H31" s="1144"/>
      <c r="I31" s="1144"/>
      <c r="J31" s="1144"/>
      <c r="K31" s="1144"/>
      <c r="L31" s="1144"/>
      <c r="M31" s="1144"/>
      <c r="N31" s="1144"/>
      <c r="O31" s="1144"/>
      <c r="P31" s="1144"/>
      <c r="Q31" s="1144"/>
      <c r="R31" s="1144"/>
      <c r="S31" s="1144"/>
      <c r="T31" s="1144"/>
      <c r="U31" s="1144"/>
      <c r="V31" s="1144"/>
      <c r="W31" s="1144"/>
      <c r="X31" s="1144"/>
      <c r="Y31" s="1144"/>
      <c r="Z31" s="1144"/>
      <c r="AA31" s="1144"/>
      <c r="AB31" s="1144"/>
      <c r="AC31" s="1144"/>
      <c r="AD31" s="1144"/>
      <c r="AE31" s="1144"/>
      <c r="AF31" s="1144"/>
      <c r="AG31" s="1144"/>
      <c r="AH31" s="1144"/>
      <c r="AI31" s="1144"/>
      <c r="AJ31" s="1144"/>
      <c r="AK31" s="1144"/>
      <c r="AL31" s="1144"/>
      <c r="AM31" s="1144"/>
      <c r="AN31" s="1144"/>
      <c r="AO31" s="1144"/>
      <c r="AP31" s="1144"/>
      <c r="AQ31" s="1144"/>
      <c r="AR31" s="1144"/>
      <c r="AS31" s="1144"/>
      <c r="AT31" s="1144"/>
      <c r="AU31" s="1144"/>
      <c r="AV31" s="1144"/>
      <c r="AW31" s="1144"/>
      <c r="AX31" s="1144"/>
      <c r="AY31" s="1144"/>
      <c r="AZ31" s="1144"/>
      <c r="BA31" s="1144"/>
      <c r="BB31" s="1145"/>
      <c r="BC31" s="85"/>
      <c r="BK31" s="1139"/>
      <c r="BL31" s="1140"/>
      <c r="BM31" s="1140"/>
      <c r="BN31" s="1140"/>
      <c r="BO31" s="1140"/>
      <c r="BP31" s="1140"/>
      <c r="BQ31" s="1140"/>
      <c r="BR31" s="1140"/>
      <c r="BS31" s="1140"/>
      <c r="BT31" s="1140"/>
      <c r="BU31" s="1140"/>
      <c r="BV31" s="1140"/>
      <c r="BW31" s="1140"/>
      <c r="BX31" s="1140"/>
      <c r="BY31" s="1140"/>
      <c r="BZ31" s="1140"/>
      <c r="CA31" s="1140"/>
      <c r="CB31" s="1140"/>
      <c r="CC31" s="1140"/>
      <c r="CD31" s="1140"/>
      <c r="CE31" s="1140"/>
      <c r="CF31" s="1140"/>
      <c r="CG31" s="1140"/>
      <c r="CH31" s="1140"/>
      <c r="CI31" s="1140"/>
      <c r="CJ31" s="1141"/>
    </row>
    <row r="32" spans="1:88" ht="6" customHeight="1">
      <c r="A32" s="3"/>
      <c r="B32" s="1111"/>
      <c r="C32" s="1112"/>
      <c r="D32" s="1112"/>
      <c r="E32" s="1112"/>
      <c r="F32" s="1113"/>
      <c r="G32" s="304"/>
      <c r="H32" s="1144"/>
      <c r="I32" s="1144"/>
      <c r="J32" s="1144"/>
      <c r="K32" s="1144"/>
      <c r="L32" s="1144"/>
      <c r="M32" s="1144"/>
      <c r="N32" s="1144"/>
      <c r="O32" s="1144"/>
      <c r="P32" s="1144"/>
      <c r="Q32" s="1144"/>
      <c r="R32" s="1144"/>
      <c r="S32" s="1144"/>
      <c r="T32" s="1144"/>
      <c r="U32" s="1144"/>
      <c r="V32" s="1144"/>
      <c r="W32" s="1144"/>
      <c r="X32" s="1144"/>
      <c r="Y32" s="1144"/>
      <c r="Z32" s="1144"/>
      <c r="AA32" s="1144"/>
      <c r="AB32" s="1144"/>
      <c r="AC32" s="1144"/>
      <c r="AD32" s="1144"/>
      <c r="AE32" s="1144"/>
      <c r="AF32" s="1144"/>
      <c r="AG32" s="1144"/>
      <c r="AH32" s="1144"/>
      <c r="AI32" s="1144"/>
      <c r="AJ32" s="1144"/>
      <c r="AK32" s="1144"/>
      <c r="AL32" s="1144"/>
      <c r="AM32" s="1144"/>
      <c r="AN32" s="1144"/>
      <c r="AO32" s="1144"/>
      <c r="AP32" s="1144"/>
      <c r="AQ32" s="1144"/>
      <c r="AR32" s="1144"/>
      <c r="AS32" s="1144"/>
      <c r="AT32" s="1144"/>
      <c r="AU32" s="1144"/>
      <c r="AV32" s="1144"/>
      <c r="AW32" s="1144"/>
      <c r="AX32" s="1144"/>
      <c r="AY32" s="1144"/>
      <c r="AZ32" s="1144"/>
      <c r="BA32" s="1144"/>
      <c r="BB32" s="1145"/>
      <c r="BC32" s="85"/>
      <c r="BK32" s="1139"/>
      <c r="BL32" s="1140"/>
      <c r="BM32" s="1140"/>
      <c r="BN32" s="1140"/>
      <c r="BO32" s="1140"/>
      <c r="BP32" s="1140"/>
      <c r="BQ32" s="1140"/>
      <c r="BR32" s="1140"/>
      <c r="BS32" s="1140"/>
      <c r="BT32" s="1140"/>
      <c r="BU32" s="1140"/>
      <c r="BV32" s="1140"/>
      <c r="BW32" s="1140"/>
      <c r="BX32" s="1140"/>
      <c r="BY32" s="1140"/>
      <c r="BZ32" s="1140"/>
      <c r="CA32" s="1140"/>
      <c r="CB32" s="1140"/>
      <c r="CC32" s="1140"/>
      <c r="CD32" s="1140"/>
      <c r="CE32" s="1140"/>
      <c r="CF32" s="1140"/>
      <c r="CG32" s="1140"/>
      <c r="CH32" s="1140"/>
      <c r="CI32" s="1140"/>
      <c r="CJ32" s="1141"/>
    </row>
    <row r="33" spans="1:88" ht="6" customHeight="1">
      <c r="A33" s="3"/>
      <c r="B33" s="1111"/>
      <c r="C33" s="1112"/>
      <c r="D33" s="1112"/>
      <c r="E33" s="1112"/>
      <c r="F33" s="1113"/>
      <c r="G33" s="304"/>
      <c r="H33" s="1144"/>
      <c r="I33" s="1144"/>
      <c r="J33" s="1144"/>
      <c r="K33" s="1144"/>
      <c r="L33" s="1144"/>
      <c r="M33" s="1144"/>
      <c r="N33" s="1144"/>
      <c r="O33" s="1144"/>
      <c r="P33" s="1144"/>
      <c r="Q33" s="1144"/>
      <c r="R33" s="1144"/>
      <c r="S33" s="1144"/>
      <c r="T33" s="1144"/>
      <c r="U33" s="1144"/>
      <c r="V33" s="1144"/>
      <c r="W33" s="1144"/>
      <c r="X33" s="1144"/>
      <c r="Y33" s="1144"/>
      <c r="Z33" s="1144"/>
      <c r="AA33" s="1144"/>
      <c r="AB33" s="1144"/>
      <c r="AC33" s="1144"/>
      <c r="AD33" s="1144"/>
      <c r="AE33" s="1144"/>
      <c r="AF33" s="1144"/>
      <c r="AG33" s="1144"/>
      <c r="AH33" s="1144"/>
      <c r="AI33" s="1144"/>
      <c r="AJ33" s="1144"/>
      <c r="AK33" s="1144"/>
      <c r="AL33" s="1144"/>
      <c r="AM33" s="1144"/>
      <c r="AN33" s="1144"/>
      <c r="AO33" s="1144"/>
      <c r="AP33" s="1144"/>
      <c r="AQ33" s="1144"/>
      <c r="AR33" s="1144"/>
      <c r="AS33" s="1144"/>
      <c r="AT33" s="1144"/>
      <c r="AU33" s="1144"/>
      <c r="AV33" s="1144"/>
      <c r="AW33" s="1144"/>
      <c r="AX33" s="1144"/>
      <c r="AY33" s="1144"/>
      <c r="AZ33" s="1144"/>
      <c r="BA33" s="1144"/>
      <c r="BB33" s="1145"/>
      <c r="BC33" s="85"/>
      <c r="BK33" s="1139"/>
      <c r="BL33" s="1140"/>
      <c r="BM33" s="1140"/>
      <c r="BN33" s="1140"/>
      <c r="BO33" s="1140"/>
      <c r="BP33" s="1140"/>
      <c r="BQ33" s="1140"/>
      <c r="BR33" s="1140"/>
      <c r="BS33" s="1140"/>
      <c r="BT33" s="1140"/>
      <c r="BU33" s="1140"/>
      <c r="BV33" s="1140"/>
      <c r="BW33" s="1140"/>
      <c r="BX33" s="1140"/>
      <c r="BY33" s="1140"/>
      <c r="BZ33" s="1140"/>
      <c r="CA33" s="1140"/>
      <c r="CB33" s="1140"/>
      <c r="CC33" s="1140"/>
      <c r="CD33" s="1140"/>
      <c r="CE33" s="1140"/>
      <c r="CF33" s="1140"/>
      <c r="CG33" s="1140"/>
      <c r="CH33" s="1140"/>
      <c r="CI33" s="1140"/>
      <c r="CJ33" s="1141"/>
    </row>
    <row r="34" spans="1:88" ht="6" customHeight="1">
      <c r="A34" s="3"/>
      <c r="B34" s="1111"/>
      <c r="C34" s="1112"/>
      <c r="D34" s="1112"/>
      <c r="E34" s="1112"/>
      <c r="F34" s="1113"/>
      <c r="G34" s="304"/>
      <c r="H34" s="1144"/>
      <c r="I34" s="1144"/>
      <c r="J34" s="1144"/>
      <c r="K34" s="1144"/>
      <c r="L34" s="1144"/>
      <c r="M34" s="1144"/>
      <c r="N34" s="1144"/>
      <c r="O34" s="1144"/>
      <c r="P34" s="1144"/>
      <c r="Q34" s="1144"/>
      <c r="R34" s="1144"/>
      <c r="S34" s="1144"/>
      <c r="T34" s="1144"/>
      <c r="U34" s="1144"/>
      <c r="V34" s="1144"/>
      <c r="W34" s="1144"/>
      <c r="X34" s="1144"/>
      <c r="Y34" s="1144"/>
      <c r="Z34" s="1144"/>
      <c r="AA34" s="1144"/>
      <c r="AB34" s="1144"/>
      <c r="AC34" s="1144"/>
      <c r="AD34" s="1144"/>
      <c r="AE34" s="1144"/>
      <c r="AF34" s="1144"/>
      <c r="AG34" s="1144"/>
      <c r="AH34" s="1144"/>
      <c r="AI34" s="1144"/>
      <c r="AJ34" s="1144"/>
      <c r="AK34" s="1144"/>
      <c r="AL34" s="1144"/>
      <c r="AM34" s="1144"/>
      <c r="AN34" s="1144"/>
      <c r="AO34" s="1144"/>
      <c r="AP34" s="1144"/>
      <c r="AQ34" s="1144"/>
      <c r="AR34" s="1144"/>
      <c r="AS34" s="1144"/>
      <c r="AT34" s="1144"/>
      <c r="AU34" s="1144"/>
      <c r="AV34" s="1144"/>
      <c r="AW34" s="1144"/>
      <c r="AX34" s="1144"/>
      <c r="AY34" s="1144"/>
      <c r="AZ34" s="1144"/>
      <c r="BA34" s="1144"/>
      <c r="BB34" s="1145"/>
      <c r="BC34" s="85"/>
      <c r="BK34" s="1139"/>
      <c r="BL34" s="1140"/>
      <c r="BM34" s="1140"/>
      <c r="BN34" s="1140"/>
      <c r="BO34" s="1140"/>
      <c r="BP34" s="1140"/>
      <c r="BQ34" s="1140"/>
      <c r="BR34" s="1140"/>
      <c r="BS34" s="1140"/>
      <c r="BT34" s="1140"/>
      <c r="BU34" s="1140"/>
      <c r="BV34" s="1140"/>
      <c r="BW34" s="1140"/>
      <c r="BX34" s="1140"/>
      <c r="BY34" s="1140"/>
      <c r="BZ34" s="1140"/>
      <c r="CA34" s="1140"/>
      <c r="CB34" s="1140"/>
      <c r="CC34" s="1140"/>
      <c r="CD34" s="1140"/>
      <c r="CE34" s="1140"/>
      <c r="CF34" s="1140"/>
      <c r="CG34" s="1140"/>
      <c r="CH34" s="1140"/>
      <c r="CI34" s="1140"/>
      <c r="CJ34" s="1141"/>
    </row>
    <row r="35" spans="1:88" ht="6" customHeight="1">
      <c r="A35" s="3"/>
      <c r="B35" s="1111"/>
      <c r="C35" s="1112"/>
      <c r="D35" s="1112"/>
      <c r="E35" s="1112"/>
      <c r="F35" s="1113"/>
      <c r="G35" s="304"/>
      <c r="H35" s="1144"/>
      <c r="I35" s="1144"/>
      <c r="J35" s="1144"/>
      <c r="K35" s="1144"/>
      <c r="L35" s="1144"/>
      <c r="M35" s="1144"/>
      <c r="N35" s="1144"/>
      <c r="O35" s="1144"/>
      <c r="P35" s="1144"/>
      <c r="Q35" s="1144"/>
      <c r="R35" s="1144"/>
      <c r="S35" s="1144"/>
      <c r="T35" s="1144"/>
      <c r="U35" s="1144"/>
      <c r="V35" s="1144"/>
      <c r="W35" s="1144"/>
      <c r="X35" s="1144"/>
      <c r="Y35" s="1144"/>
      <c r="Z35" s="1144"/>
      <c r="AA35" s="1144"/>
      <c r="AB35" s="1144"/>
      <c r="AC35" s="1144"/>
      <c r="AD35" s="1144"/>
      <c r="AE35" s="1144"/>
      <c r="AF35" s="1144"/>
      <c r="AG35" s="1144"/>
      <c r="AH35" s="1144"/>
      <c r="AI35" s="1144"/>
      <c r="AJ35" s="1144"/>
      <c r="AK35" s="1144"/>
      <c r="AL35" s="1144"/>
      <c r="AM35" s="1144"/>
      <c r="AN35" s="1144"/>
      <c r="AO35" s="1144"/>
      <c r="AP35" s="1144"/>
      <c r="AQ35" s="1144"/>
      <c r="AR35" s="1144"/>
      <c r="AS35" s="1144"/>
      <c r="AT35" s="1144"/>
      <c r="AU35" s="1144"/>
      <c r="AV35" s="1144"/>
      <c r="AW35" s="1144"/>
      <c r="AX35" s="1144"/>
      <c r="AY35" s="1144"/>
      <c r="AZ35" s="1144"/>
      <c r="BA35" s="1144"/>
      <c r="BB35" s="1145"/>
      <c r="BC35" s="85"/>
      <c r="BK35" s="1139"/>
      <c r="BL35" s="1140"/>
      <c r="BM35" s="1140"/>
      <c r="BN35" s="1140"/>
      <c r="BO35" s="1140"/>
      <c r="BP35" s="1140"/>
      <c r="BQ35" s="1140"/>
      <c r="BR35" s="1140"/>
      <c r="BS35" s="1140"/>
      <c r="BT35" s="1140"/>
      <c r="BU35" s="1140"/>
      <c r="BV35" s="1140"/>
      <c r="BW35" s="1140"/>
      <c r="BX35" s="1140"/>
      <c r="BY35" s="1140"/>
      <c r="BZ35" s="1140"/>
      <c r="CA35" s="1140"/>
      <c r="CB35" s="1140"/>
      <c r="CC35" s="1140"/>
      <c r="CD35" s="1140"/>
      <c r="CE35" s="1140"/>
      <c r="CF35" s="1140"/>
      <c r="CG35" s="1140"/>
      <c r="CH35" s="1140"/>
      <c r="CI35" s="1140"/>
      <c r="CJ35" s="1141"/>
    </row>
    <row r="36" spans="1:88" ht="6" customHeight="1">
      <c r="A36" s="3"/>
      <c r="B36" s="1114"/>
      <c r="C36" s="1115"/>
      <c r="D36" s="1115"/>
      <c r="E36" s="1115"/>
      <c r="F36" s="1116"/>
      <c r="G36" s="305"/>
      <c r="H36" s="1146"/>
      <c r="I36" s="1146"/>
      <c r="J36" s="1146"/>
      <c r="K36" s="1146"/>
      <c r="L36" s="1146"/>
      <c r="M36" s="1146"/>
      <c r="N36" s="1146"/>
      <c r="O36" s="1146"/>
      <c r="P36" s="1146"/>
      <c r="Q36" s="1146"/>
      <c r="R36" s="1146"/>
      <c r="S36" s="1146"/>
      <c r="T36" s="1146"/>
      <c r="U36" s="1146"/>
      <c r="V36" s="1146"/>
      <c r="W36" s="1146"/>
      <c r="X36" s="1146"/>
      <c r="Y36" s="1146"/>
      <c r="Z36" s="1146"/>
      <c r="AA36" s="1146"/>
      <c r="AB36" s="1146"/>
      <c r="AC36" s="1146"/>
      <c r="AD36" s="1146"/>
      <c r="AE36" s="1146"/>
      <c r="AF36" s="1146"/>
      <c r="AG36" s="1146"/>
      <c r="AH36" s="1146"/>
      <c r="AI36" s="1146"/>
      <c r="AJ36" s="1146"/>
      <c r="AK36" s="1146"/>
      <c r="AL36" s="1146"/>
      <c r="AM36" s="1146"/>
      <c r="AN36" s="1146"/>
      <c r="AO36" s="1146"/>
      <c r="AP36" s="1146"/>
      <c r="AQ36" s="1146"/>
      <c r="AR36" s="1146"/>
      <c r="AS36" s="1146"/>
      <c r="AT36" s="1146"/>
      <c r="AU36" s="1146"/>
      <c r="AV36" s="1146"/>
      <c r="AW36" s="1146"/>
      <c r="AX36" s="1146"/>
      <c r="AY36" s="1146"/>
      <c r="AZ36" s="1146"/>
      <c r="BA36" s="1146"/>
      <c r="BB36" s="1147"/>
      <c r="BC36" s="85"/>
      <c r="BK36" s="1139"/>
      <c r="BL36" s="1140"/>
      <c r="BM36" s="1140"/>
      <c r="BN36" s="1140"/>
      <c r="BO36" s="1140"/>
      <c r="BP36" s="1140"/>
      <c r="BQ36" s="1140"/>
      <c r="BR36" s="1140"/>
      <c r="BS36" s="1140"/>
      <c r="BT36" s="1140"/>
      <c r="BU36" s="1140"/>
      <c r="BV36" s="1140"/>
      <c r="BW36" s="1140"/>
      <c r="BX36" s="1140"/>
      <c r="BY36" s="1140"/>
      <c r="BZ36" s="1140"/>
      <c r="CA36" s="1140"/>
      <c r="CB36" s="1140"/>
      <c r="CC36" s="1140"/>
      <c r="CD36" s="1140"/>
      <c r="CE36" s="1140"/>
      <c r="CF36" s="1140"/>
      <c r="CG36" s="1140"/>
      <c r="CH36" s="1140"/>
      <c r="CI36" s="1140"/>
      <c r="CJ36" s="1141"/>
    </row>
    <row r="37" spans="1:88" s="3" customFormat="1" ht="6" customHeight="1">
      <c r="B37" s="286"/>
      <c r="C37" s="287"/>
      <c r="D37" s="287"/>
      <c r="E37" s="287"/>
      <c r="F37" s="288"/>
      <c r="G37" s="289"/>
      <c r="H37" s="290"/>
      <c r="I37" s="291"/>
      <c r="J37" s="291"/>
      <c r="K37" s="291"/>
      <c r="L37" s="291"/>
      <c r="M37" s="291"/>
      <c r="N37" s="291"/>
      <c r="O37" s="291"/>
      <c r="P37" s="291"/>
      <c r="Q37" s="291"/>
      <c r="R37" s="291"/>
      <c r="S37" s="291"/>
      <c r="T37" s="291"/>
      <c r="U37" s="291"/>
      <c r="V37" s="291"/>
      <c r="W37" s="291"/>
      <c r="X37" s="291"/>
      <c r="Y37" s="291"/>
      <c r="Z37" s="299"/>
      <c r="AA37" s="291"/>
      <c r="AB37" s="291"/>
      <c r="AC37" s="291"/>
      <c r="AD37" s="291"/>
      <c r="AE37" s="291"/>
      <c r="AF37" s="291"/>
      <c r="AG37" s="291"/>
      <c r="AH37" s="291"/>
      <c r="AI37" s="291"/>
      <c r="AJ37" s="291"/>
      <c r="AK37" s="291"/>
      <c r="AL37" s="291"/>
      <c r="AM37" s="291"/>
      <c r="AN37" s="291"/>
      <c r="AO37" s="291"/>
      <c r="AP37" s="291"/>
      <c r="AQ37" s="291"/>
      <c r="AR37" s="291"/>
      <c r="AS37" s="291"/>
      <c r="AT37" s="291"/>
      <c r="AU37" s="291"/>
      <c r="AV37" s="291"/>
      <c r="AW37" s="291"/>
      <c r="AX37" s="291"/>
      <c r="AY37" s="291"/>
      <c r="AZ37" s="291"/>
      <c r="BA37" s="291"/>
      <c r="BB37" s="292"/>
      <c r="BC37" s="85"/>
      <c r="BK37" s="1139"/>
      <c r="BL37" s="1140"/>
      <c r="BM37" s="1140"/>
      <c r="BN37" s="1140"/>
      <c r="BO37" s="1140"/>
      <c r="BP37" s="1140"/>
      <c r="BQ37" s="1140"/>
      <c r="BR37" s="1140"/>
      <c r="BS37" s="1140"/>
      <c r="BT37" s="1140"/>
      <c r="BU37" s="1140"/>
      <c r="BV37" s="1140"/>
      <c r="BW37" s="1140"/>
      <c r="BX37" s="1140"/>
      <c r="BY37" s="1140"/>
      <c r="BZ37" s="1140"/>
      <c r="CA37" s="1140"/>
      <c r="CB37" s="1140"/>
      <c r="CC37" s="1140"/>
      <c r="CD37" s="1140"/>
      <c r="CE37" s="1140"/>
      <c r="CF37" s="1140"/>
      <c r="CG37" s="1140"/>
      <c r="CH37" s="1140"/>
      <c r="CI37" s="1140"/>
      <c r="CJ37" s="1141"/>
    </row>
    <row r="38" spans="1:88" ht="3" customHeight="1">
      <c r="A38" s="3"/>
      <c r="B38" s="883" t="s">
        <v>7</v>
      </c>
      <c r="C38" s="884"/>
      <c r="D38" s="884"/>
      <c r="E38" s="884"/>
      <c r="F38" s="1000"/>
      <c r="G38" s="123"/>
      <c r="H38" s="122"/>
      <c r="I38" s="122"/>
      <c r="J38" s="122"/>
      <c r="K38" s="122"/>
      <c r="L38" s="122"/>
      <c r="M38" s="122"/>
      <c r="N38" s="122"/>
      <c r="O38" s="122"/>
      <c r="P38" s="122"/>
      <c r="Q38" s="122"/>
      <c r="R38" s="122"/>
      <c r="S38" s="122"/>
      <c r="T38" s="122"/>
      <c r="U38" s="122"/>
      <c r="V38" s="122"/>
      <c r="W38" s="122"/>
      <c r="X38" s="122"/>
      <c r="Y38" s="122"/>
      <c r="Z38" s="293"/>
      <c r="AA38" s="12"/>
      <c r="AB38" s="1118" t="s">
        <v>209</v>
      </c>
      <c r="AC38" s="1119"/>
      <c r="AD38" s="1119"/>
      <c r="AE38" s="1119"/>
      <c r="AF38" s="1119"/>
      <c r="AG38" s="1119"/>
      <c r="AH38" s="1119"/>
      <c r="AI38" s="1120"/>
      <c r="AJ38" s="1127" t="s">
        <v>192</v>
      </c>
      <c r="AK38" s="1128"/>
      <c r="AL38" s="1128"/>
      <c r="AM38" s="1128"/>
      <c r="AN38" s="1128"/>
      <c r="AO38" s="1128"/>
      <c r="AP38" s="1128"/>
      <c r="AQ38" s="1128"/>
      <c r="AR38" s="1128"/>
      <c r="AS38" s="1128"/>
      <c r="AT38" s="1128"/>
      <c r="AU38" s="1128"/>
      <c r="AV38" s="1128"/>
      <c r="AW38" s="1128"/>
      <c r="AX38" s="1128"/>
      <c r="AY38" s="1128"/>
      <c r="AZ38" s="1128"/>
      <c r="BA38" s="1129"/>
      <c r="BB38" s="248"/>
      <c r="BC38" s="85"/>
      <c r="BK38" s="1139"/>
      <c r="BL38" s="1140"/>
      <c r="BM38" s="1140"/>
      <c r="BN38" s="1140"/>
      <c r="BO38" s="1140"/>
      <c r="BP38" s="1140"/>
      <c r="BQ38" s="1140"/>
      <c r="BR38" s="1140"/>
      <c r="BS38" s="1140"/>
      <c r="BT38" s="1140"/>
      <c r="BU38" s="1140"/>
      <c r="BV38" s="1140"/>
      <c r="BW38" s="1140"/>
      <c r="BX38" s="1140"/>
      <c r="BY38" s="1140"/>
      <c r="BZ38" s="1140"/>
      <c r="CA38" s="1140"/>
      <c r="CB38" s="1140"/>
      <c r="CC38" s="1140"/>
      <c r="CD38" s="1140"/>
      <c r="CE38" s="1140"/>
      <c r="CF38" s="1140"/>
      <c r="CG38" s="1140"/>
      <c r="CH38" s="1140"/>
      <c r="CI38" s="1140"/>
      <c r="CJ38" s="1141"/>
    </row>
    <row r="39" spans="1:88" ht="6" customHeight="1">
      <c r="A39" s="3"/>
      <c r="B39" s="883"/>
      <c r="C39" s="884"/>
      <c r="D39" s="884"/>
      <c r="E39" s="884"/>
      <c r="F39" s="1000"/>
      <c r="G39" s="123"/>
      <c r="H39" s="122"/>
      <c r="I39" s="122"/>
      <c r="J39" s="122"/>
      <c r="K39" s="122"/>
      <c r="L39" s="122"/>
      <c r="M39" s="122"/>
      <c r="N39" s="122"/>
      <c r="O39" s="122"/>
      <c r="P39" s="122"/>
      <c r="Q39" s="122"/>
      <c r="R39" s="122"/>
      <c r="S39" s="122"/>
      <c r="T39" s="122"/>
      <c r="U39" s="122"/>
      <c r="V39" s="122"/>
      <c r="W39" s="122"/>
      <c r="X39" s="122"/>
      <c r="Y39" s="122"/>
      <c r="Z39" s="293"/>
      <c r="AA39" s="12"/>
      <c r="AB39" s="1121"/>
      <c r="AC39" s="1122"/>
      <c r="AD39" s="1122"/>
      <c r="AE39" s="1122"/>
      <c r="AF39" s="1122"/>
      <c r="AG39" s="1122"/>
      <c r="AH39" s="1122"/>
      <c r="AI39" s="1123"/>
      <c r="AJ39" s="1130"/>
      <c r="AK39" s="1131"/>
      <c r="AL39" s="1131"/>
      <c r="AM39" s="1131"/>
      <c r="AN39" s="1131"/>
      <c r="AO39" s="1131"/>
      <c r="AP39" s="1131"/>
      <c r="AQ39" s="1131"/>
      <c r="AR39" s="1131"/>
      <c r="AS39" s="1131"/>
      <c r="AT39" s="1131"/>
      <c r="AU39" s="1131"/>
      <c r="AV39" s="1131"/>
      <c r="AW39" s="1131"/>
      <c r="AX39" s="1131"/>
      <c r="AY39" s="1131"/>
      <c r="AZ39" s="1131"/>
      <c r="BA39" s="1132"/>
      <c r="BB39" s="248"/>
      <c r="BC39" s="85"/>
      <c r="BK39" s="271"/>
      <c r="BL39" s="271"/>
      <c r="BM39" s="271"/>
      <c r="BN39" s="271"/>
      <c r="BO39" s="271"/>
      <c r="BP39" s="271"/>
      <c r="BQ39" s="271"/>
      <c r="BR39" s="271"/>
      <c r="BS39" s="271"/>
      <c r="BT39" s="271"/>
      <c r="BU39" s="271"/>
      <c r="BV39" s="271"/>
      <c r="BW39" s="271"/>
      <c r="BX39" s="271"/>
      <c r="BY39" s="271"/>
      <c r="BZ39" s="271"/>
      <c r="CA39" s="271"/>
      <c r="CB39" s="271"/>
      <c r="CC39" s="271"/>
      <c r="CD39" s="271"/>
      <c r="CE39" s="271"/>
      <c r="CF39" s="271"/>
      <c r="CG39" s="271"/>
      <c r="CH39" s="271"/>
      <c r="CI39" s="271"/>
      <c r="CJ39" s="271"/>
    </row>
    <row r="40" spans="1:88" ht="6" customHeight="1">
      <c r="A40" s="3"/>
      <c r="B40" s="883"/>
      <c r="C40" s="884"/>
      <c r="D40" s="884"/>
      <c r="E40" s="884"/>
      <c r="F40" s="1000"/>
      <c r="G40" s="123"/>
      <c r="H40" s="957" t="str">
        <f>IF(AND(AW171=0,'①基本情報・異動情報（学生入力用）'!Z5="退学",'①基本情報・異動情報（学生入力用）'!Z7="病気"),"✔","")</f>
        <v/>
      </c>
      <c r="I40" s="959" t="s">
        <v>19</v>
      </c>
      <c r="J40" s="959"/>
      <c r="K40" s="959"/>
      <c r="L40" s="957" t="str">
        <f>IF(AND(AW171=0,'①基本情報・異動情報（学生入力用）'!Z5="退学",'①基本情報・異動情報（学生入力用）'!Z7="経済事情"),"✔","")</f>
        <v/>
      </c>
      <c r="M40" s="958" t="s">
        <v>21</v>
      </c>
      <c r="N40" s="959"/>
      <c r="O40" s="959"/>
      <c r="P40" s="959"/>
      <c r="Q40" s="960"/>
      <c r="R40" s="957" t="str">
        <f>IF(AND(AW171=0,'①基本情報・異動情報（学生入力用）'!Z5="退学",'①基本情報・異動情報（学生入力用）'!Z7="一身上"),"✔","")</f>
        <v/>
      </c>
      <c r="S40" s="958" t="s">
        <v>20</v>
      </c>
      <c r="T40" s="959"/>
      <c r="U40" s="960"/>
      <c r="V40" s="957" t="str">
        <f>IF(AND(AW171=0,'①基本情報・異動情報（学生入力用）'!Z5="退学",'①基本情報・異動情報（学生入力用）'!Z7="その他"),"✔","")</f>
        <v/>
      </c>
      <c r="W40" s="958" t="s">
        <v>22</v>
      </c>
      <c r="X40" s="959"/>
      <c r="Y40" s="959"/>
      <c r="Z40" s="961"/>
      <c r="AA40" s="77"/>
      <c r="AB40" s="1121"/>
      <c r="AC40" s="1122"/>
      <c r="AD40" s="1122"/>
      <c r="AE40" s="1122"/>
      <c r="AF40" s="1122"/>
      <c r="AG40" s="1122"/>
      <c r="AH40" s="1122"/>
      <c r="AI40" s="1123"/>
      <c r="AJ40" s="1130"/>
      <c r="AK40" s="1131"/>
      <c r="AL40" s="1131"/>
      <c r="AM40" s="1131"/>
      <c r="AN40" s="1131"/>
      <c r="AO40" s="1131"/>
      <c r="AP40" s="1131"/>
      <c r="AQ40" s="1131"/>
      <c r="AR40" s="1131"/>
      <c r="AS40" s="1131"/>
      <c r="AT40" s="1131"/>
      <c r="AU40" s="1131"/>
      <c r="AV40" s="1131"/>
      <c r="AW40" s="1131"/>
      <c r="AX40" s="1131"/>
      <c r="AY40" s="1131"/>
      <c r="AZ40" s="1131"/>
      <c r="BA40" s="1132"/>
      <c r="BB40" s="248"/>
      <c r="BC40" s="85"/>
    </row>
    <row r="41" spans="1:88" ht="6" customHeight="1">
      <c r="A41" s="3"/>
      <c r="B41" s="883"/>
      <c r="C41" s="884"/>
      <c r="D41" s="884"/>
      <c r="E41" s="884"/>
      <c r="F41" s="1000"/>
      <c r="G41" s="123"/>
      <c r="H41" s="957"/>
      <c r="I41" s="959"/>
      <c r="J41" s="959"/>
      <c r="K41" s="959"/>
      <c r="L41" s="957"/>
      <c r="M41" s="958"/>
      <c r="N41" s="959"/>
      <c r="O41" s="959"/>
      <c r="P41" s="959"/>
      <c r="Q41" s="960"/>
      <c r="R41" s="957"/>
      <c r="S41" s="958"/>
      <c r="T41" s="959"/>
      <c r="U41" s="960"/>
      <c r="V41" s="957"/>
      <c r="W41" s="958"/>
      <c r="X41" s="959"/>
      <c r="Y41" s="959"/>
      <c r="Z41" s="961"/>
      <c r="AA41" s="77"/>
      <c r="AB41" s="1121"/>
      <c r="AC41" s="1122"/>
      <c r="AD41" s="1122"/>
      <c r="AE41" s="1122"/>
      <c r="AF41" s="1122"/>
      <c r="AG41" s="1122"/>
      <c r="AH41" s="1122"/>
      <c r="AI41" s="1123"/>
      <c r="AJ41" s="1130"/>
      <c r="AK41" s="1131"/>
      <c r="AL41" s="1131"/>
      <c r="AM41" s="1131"/>
      <c r="AN41" s="1131"/>
      <c r="AO41" s="1131"/>
      <c r="AP41" s="1131"/>
      <c r="AQ41" s="1131"/>
      <c r="AR41" s="1131"/>
      <c r="AS41" s="1131"/>
      <c r="AT41" s="1131"/>
      <c r="AU41" s="1131"/>
      <c r="AV41" s="1131"/>
      <c r="AW41" s="1131"/>
      <c r="AX41" s="1131"/>
      <c r="AY41" s="1131"/>
      <c r="AZ41" s="1131"/>
      <c r="BA41" s="1132"/>
      <c r="BB41" s="248"/>
      <c r="BC41" s="85"/>
    </row>
    <row r="42" spans="1:88" ht="6" customHeight="1">
      <c r="A42" s="3"/>
      <c r="B42" s="883"/>
      <c r="C42" s="884"/>
      <c r="D42" s="884"/>
      <c r="E42" s="884"/>
      <c r="F42" s="1000"/>
      <c r="G42" s="123"/>
      <c r="H42" s="957"/>
      <c r="I42" s="959"/>
      <c r="J42" s="959"/>
      <c r="K42" s="959"/>
      <c r="L42" s="957"/>
      <c r="M42" s="958"/>
      <c r="N42" s="959"/>
      <c r="O42" s="959"/>
      <c r="P42" s="959"/>
      <c r="Q42" s="960"/>
      <c r="R42" s="957"/>
      <c r="S42" s="958"/>
      <c r="T42" s="959"/>
      <c r="U42" s="960"/>
      <c r="V42" s="957"/>
      <c r="W42" s="958"/>
      <c r="X42" s="959"/>
      <c r="Y42" s="959"/>
      <c r="Z42" s="961"/>
      <c r="AA42" s="77"/>
      <c r="AB42" s="1121"/>
      <c r="AC42" s="1122"/>
      <c r="AD42" s="1122"/>
      <c r="AE42" s="1122"/>
      <c r="AF42" s="1122"/>
      <c r="AG42" s="1122"/>
      <c r="AH42" s="1122"/>
      <c r="AI42" s="1123"/>
      <c r="AJ42" s="1130"/>
      <c r="AK42" s="1131"/>
      <c r="AL42" s="1131"/>
      <c r="AM42" s="1131"/>
      <c r="AN42" s="1131"/>
      <c r="AO42" s="1131"/>
      <c r="AP42" s="1131"/>
      <c r="AQ42" s="1131"/>
      <c r="AR42" s="1131"/>
      <c r="AS42" s="1131"/>
      <c r="AT42" s="1131"/>
      <c r="AU42" s="1131"/>
      <c r="AV42" s="1131"/>
      <c r="AW42" s="1131"/>
      <c r="AX42" s="1131"/>
      <c r="AY42" s="1131"/>
      <c r="AZ42" s="1131"/>
      <c r="BA42" s="1132"/>
      <c r="BB42" s="248"/>
      <c r="BC42" s="85"/>
    </row>
    <row r="43" spans="1:88" ht="6" customHeight="1">
      <c r="A43" s="3"/>
      <c r="B43" s="883"/>
      <c r="C43" s="884"/>
      <c r="D43" s="884"/>
      <c r="E43" s="884"/>
      <c r="F43" s="1000"/>
      <c r="G43" s="123"/>
      <c r="H43" s="957"/>
      <c r="I43" s="959"/>
      <c r="J43" s="959"/>
      <c r="K43" s="959"/>
      <c r="L43" s="957"/>
      <c r="M43" s="958"/>
      <c r="N43" s="959"/>
      <c r="O43" s="959"/>
      <c r="P43" s="959"/>
      <c r="Q43" s="960"/>
      <c r="R43" s="957"/>
      <c r="S43" s="958"/>
      <c r="T43" s="959"/>
      <c r="U43" s="960"/>
      <c r="V43" s="957"/>
      <c r="W43" s="958"/>
      <c r="X43" s="959"/>
      <c r="Y43" s="959"/>
      <c r="Z43" s="961"/>
      <c r="AA43" s="77"/>
      <c r="AB43" s="1121"/>
      <c r="AC43" s="1122"/>
      <c r="AD43" s="1122"/>
      <c r="AE43" s="1122"/>
      <c r="AF43" s="1122"/>
      <c r="AG43" s="1122"/>
      <c r="AH43" s="1122"/>
      <c r="AI43" s="1123"/>
      <c r="AJ43" s="1130"/>
      <c r="AK43" s="1131"/>
      <c r="AL43" s="1131"/>
      <c r="AM43" s="1131"/>
      <c r="AN43" s="1131"/>
      <c r="AO43" s="1131"/>
      <c r="AP43" s="1131"/>
      <c r="AQ43" s="1131"/>
      <c r="AR43" s="1131"/>
      <c r="AS43" s="1131"/>
      <c r="AT43" s="1131"/>
      <c r="AU43" s="1131"/>
      <c r="AV43" s="1131"/>
      <c r="AW43" s="1131"/>
      <c r="AX43" s="1131"/>
      <c r="AY43" s="1131"/>
      <c r="AZ43" s="1131"/>
      <c r="BA43" s="1132"/>
      <c r="BB43" s="248"/>
      <c r="BC43" s="85"/>
    </row>
    <row r="44" spans="1:88" ht="6" customHeight="1">
      <c r="A44" s="3"/>
      <c r="B44" s="883"/>
      <c r="C44" s="884"/>
      <c r="D44" s="884"/>
      <c r="E44" s="884"/>
      <c r="F44" s="1000"/>
      <c r="G44" s="123"/>
      <c r="H44" s="957"/>
      <c r="I44" s="959"/>
      <c r="J44" s="959"/>
      <c r="K44" s="959"/>
      <c r="L44" s="957"/>
      <c r="M44" s="958"/>
      <c r="N44" s="959"/>
      <c r="O44" s="959"/>
      <c r="P44" s="959"/>
      <c r="Q44" s="960"/>
      <c r="R44" s="957"/>
      <c r="S44" s="958"/>
      <c r="T44" s="959"/>
      <c r="U44" s="960"/>
      <c r="V44" s="957"/>
      <c r="W44" s="958"/>
      <c r="X44" s="959"/>
      <c r="Y44" s="959"/>
      <c r="Z44" s="961"/>
      <c r="AA44" s="77"/>
      <c r="AB44" s="1121"/>
      <c r="AC44" s="1122"/>
      <c r="AD44" s="1122"/>
      <c r="AE44" s="1122"/>
      <c r="AF44" s="1122"/>
      <c r="AG44" s="1122"/>
      <c r="AH44" s="1122"/>
      <c r="AI44" s="1123"/>
      <c r="AJ44" s="1130"/>
      <c r="AK44" s="1131"/>
      <c r="AL44" s="1131"/>
      <c r="AM44" s="1131"/>
      <c r="AN44" s="1131"/>
      <c r="AO44" s="1131"/>
      <c r="AP44" s="1131"/>
      <c r="AQ44" s="1131"/>
      <c r="AR44" s="1131"/>
      <c r="AS44" s="1131"/>
      <c r="AT44" s="1131"/>
      <c r="AU44" s="1131"/>
      <c r="AV44" s="1131"/>
      <c r="AW44" s="1131"/>
      <c r="AX44" s="1131"/>
      <c r="AY44" s="1131"/>
      <c r="AZ44" s="1131"/>
      <c r="BA44" s="1132"/>
      <c r="BB44" s="248"/>
      <c r="BC44" s="85"/>
    </row>
    <row r="45" spans="1:88" ht="6" customHeight="1">
      <c r="A45" s="3"/>
      <c r="B45" s="883"/>
      <c r="C45" s="884"/>
      <c r="D45" s="884"/>
      <c r="E45" s="884"/>
      <c r="F45" s="1000"/>
      <c r="G45" s="123"/>
      <c r="H45" s="957"/>
      <c r="I45" s="959"/>
      <c r="J45" s="959"/>
      <c r="K45" s="959"/>
      <c r="L45" s="957"/>
      <c r="M45" s="958"/>
      <c r="N45" s="959"/>
      <c r="O45" s="959"/>
      <c r="P45" s="959"/>
      <c r="Q45" s="960"/>
      <c r="R45" s="957"/>
      <c r="S45" s="958"/>
      <c r="T45" s="959"/>
      <c r="U45" s="960"/>
      <c r="V45" s="957"/>
      <c r="W45" s="958"/>
      <c r="X45" s="959"/>
      <c r="Y45" s="959"/>
      <c r="Z45" s="961"/>
      <c r="AA45" s="77"/>
      <c r="AB45" s="1124"/>
      <c r="AC45" s="1125"/>
      <c r="AD45" s="1125"/>
      <c r="AE45" s="1125"/>
      <c r="AF45" s="1125"/>
      <c r="AG45" s="1125"/>
      <c r="AH45" s="1125"/>
      <c r="AI45" s="1126"/>
      <c r="AJ45" s="1133"/>
      <c r="AK45" s="1134"/>
      <c r="AL45" s="1134"/>
      <c r="AM45" s="1134"/>
      <c r="AN45" s="1134"/>
      <c r="AO45" s="1134"/>
      <c r="AP45" s="1134"/>
      <c r="AQ45" s="1134"/>
      <c r="AR45" s="1134"/>
      <c r="AS45" s="1134"/>
      <c r="AT45" s="1134"/>
      <c r="AU45" s="1134"/>
      <c r="AV45" s="1134"/>
      <c r="AW45" s="1134"/>
      <c r="AX45" s="1134"/>
      <c r="AY45" s="1134"/>
      <c r="AZ45" s="1134"/>
      <c r="BA45" s="1135"/>
      <c r="BB45" s="248"/>
      <c r="BC45" s="85"/>
    </row>
    <row r="46" spans="1:88" ht="6" customHeight="1">
      <c r="A46" s="3"/>
      <c r="B46" s="883"/>
      <c r="C46" s="884"/>
      <c r="D46" s="884"/>
      <c r="E46" s="884"/>
      <c r="F46" s="1000"/>
      <c r="G46" s="123"/>
      <c r="H46" s="270"/>
      <c r="I46" s="284"/>
      <c r="J46" s="129"/>
      <c r="K46" s="129"/>
      <c r="L46" s="129"/>
      <c r="M46" s="284"/>
      <c r="N46" s="285"/>
      <c r="O46" s="285"/>
      <c r="P46" s="285"/>
      <c r="Q46" s="285"/>
      <c r="R46" s="284"/>
      <c r="S46" s="285"/>
      <c r="T46" s="285"/>
      <c r="U46" s="285"/>
      <c r="V46" s="284"/>
      <c r="W46" s="285"/>
      <c r="X46" s="285"/>
      <c r="Y46" s="285"/>
      <c r="Z46" s="294"/>
      <c r="AA46" s="77"/>
      <c r="AB46" s="12"/>
      <c r="AC46" s="12"/>
      <c r="AD46" s="12"/>
      <c r="AE46" s="12"/>
      <c r="AF46" s="12"/>
      <c r="AG46" s="12"/>
      <c r="AH46" s="97"/>
      <c r="AI46" s="12"/>
      <c r="AJ46" s="12"/>
      <c r="AK46" s="12"/>
      <c r="AL46" s="12"/>
      <c r="AM46" s="95"/>
      <c r="AN46" s="95"/>
      <c r="AO46" s="95"/>
      <c r="AP46" s="95"/>
      <c r="AQ46" s="95"/>
      <c r="AR46" s="95"/>
      <c r="AS46" s="95"/>
      <c r="AT46" s="95"/>
      <c r="AU46" s="95"/>
      <c r="AV46" s="95"/>
      <c r="AW46" s="95"/>
      <c r="AX46" s="95"/>
      <c r="AY46" s="95"/>
      <c r="AZ46" s="95"/>
      <c r="BA46" s="95"/>
      <c r="BB46" s="248"/>
      <c r="BC46" s="85"/>
    </row>
    <row r="47" spans="1:88" ht="6" customHeight="1">
      <c r="A47" s="3"/>
      <c r="B47" s="1001"/>
      <c r="C47" s="1002"/>
      <c r="D47" s="1002"/>
      <c r="E47" s="1002"/>
      <c r="F47" s="1003"/>
      <c r="G47" s="295"/>
      <c r="H47" s="296"/>
      <c r="I47" s="296"/>
      <c r="J47" s="297"/>
      <c r="K47" s="297"/>
      <c r="L47" s="296"/>
      <c r="M47" s="296"/>
      <c r="N47" s="297"/>
      <c r="O47" s="297"/>
      <c r="P47" s="297"/>
      <c r="Q47" s="296"/>
      <c r="R47" s="297"/>
      <c r="S47" s="296"/>
      <c r="T47" s="296"/>
      <c r="U47" s="296"/>
      <c r="V47" s="296"/>
      <c r="W47" s="297"/>
      <c r="X47" s="296"/>
      <c r="Y47" s="296"/>
      <c r="Z47" s="298"/>
      <c r="AA47" s="77"/>
      <c r="AB47" s="12"/>
      <c r="AC47" s="12"/>
      <c r="AD47" s="12"/>
      <c r="AE47" s="12"/>
      <c r="AF47" s="12"/>
      <c r="AG47" s="12"/>
      <c r="AH47" s="97"/>
      <c r="AI47" s="12"/>
      <c r="AJ47" s="12"/>
      <c r="AK47" s="12"/>
      <c r="AL47" s="12"/>
      <c r="AM47" s="95"/>
      <c r="AN47" s="95"/>
      <c r="AO47" s="95"/>
      <c r="AP47" s="95"/>
      <c r="AQ47" s="95"/>
      <c r="AR47" s="95"/>
      <c r="AS47" s="95"/>
      <c r="AT47" s="95"/>
      <c r="AU47" s="95"/>
      <c r="AV47" s="95"/>
      <c r="AW47" s="95"/>
      <c r="AX47" s="95"/>
      <c r="AY47" s="95"/>
      <c r="AZ47" s="95"/>
      <c r="BA47" s="95"/>
      <c r="BB47" s="248"/>
      <c r="BC47" s="85"/>
    </row>
    <row r="48" spans="1:88" ht="6" customHeight="1">
      <c r="A48" s="3"/>
      <c r="B48" s="249"/>
      <c r="C48" s="124"/>
      <c r="D48" s="124"/>
      <c r="E48" s="124"/>
      <c r="F48" s="124"/>
      <c r="G48" s="125"/>
      <c r="H48" s="126"/>
      <c r="I48" s="126"/>
      <c r="J48" s="127"/>
      <c r="K48" s="127"/>
      <c r="L48" s="126"/>
      <c r="M48" s="126"/>
      <c r="N48" s="127"/>
      <c r="O48" s="127"/>
      <c r="P48" s="127"/>
      <c r="Q48" s="126"/>
      <c r="R48" s="127"/>
      <c r="S48" s="126"/>
      <c r="T48" s="126"/>
      <c r="U48" s="126"/>
      <c r="V48" s="126"/>
      <c r="W48" s="127"/>
      <c r="X48" s="126"/>
      <c r="Y48" s="126"/>
      <c r="Z48" s="76"/>
      <c r="AA48" s="77"/>
      <c r="AB48" s="12"/>
      <c r="AC48" s="12"/>
      <c r="AD48" s="12"/>
      <c r="AE48" s="12"/>
      <c r="AF48" s="12"/>
      <c r="AG48" s="12"/>
      <c r="AH48" s="97"/>
      <c r="AI48" s="12"/>
      <c r="AJ48" s="12"/>
      <c r="AK48" s="12"/>
      <c r="AL48" s="12"/>
      <c r="AM48" s="12"/>
      <c r="AN48" s="12"/>
      <c r="AO48" s="12"/>
      <c r="AP48" s="12"/>
      <c r="AQ48" s="12"/>
      <c r="AR48" s="12"/>
      <c r="AS48" s="12"/>
      <c r="AT48" s="12"/>
      <c r="AU48" s="12"/>
      <c r="AV48" s="12"/>
      <c r="AW48" s="12"/>
      <c r="AX48" s="12"/>
      <c r="AY48" s="12"/>
      <c r="AZ48" s="12"/>
      <c r="BA48" s="12"/>
      <c r="BB48" s="248"/>
      <c r="BC48" s="85"/>
    </row>
    <row r="49" spans="1:88" ht="6" customHeight="1">
      <c r="A49" s="3"/>
      <c r="B49" s="883" t="s">
        <v>6</v>
      </c>
      <c r="C49" s="884"/>
      <c r="D49" s="884"/>
      <c r="E49" s="884"/>
      <c r="F49" s="884"/>
      <c r="G49" s="128"/>
      <c r="H49" s="885" t="s">
        <v>125</v>
      </c>
      <c r="I49" s="885"/>
      <c r="J49" s="885"/>
      <c r="K49" s="885"/>
      <c r="L49" s="885"/>
      <c r="M49" s="885"/>
      <c r="N49" s="885"/>
      <c r="O49" s="918" t="str">
        <f>IF(AW171&lt;&gt;0,"",'②異動情報・学校情報・未振込情報（学校入力用）'!CU12)</f>
        <v/>
      </c>
      <c r="P49" s="919"/>
      <c r="Q49" s="919"/>
      <c r="R49" s="919"/>
      <c r="S49" s="924" t="s">
        <v>26</v>
      </c>
      <c r="T49" s="919" t="str">
        <f>IF(AW171&lt;&gt;0,"",'②異動情報・学校情報・未振込情報（学校入力用）'!CW12)</f>
        <v/>
      </c>
      <c r="U49" s="919"/>
      <c r="V49" s="924" t="s">
        <v>28</v>
      </c>
      <c r="W49" s="919" t="str">
        <f>IF(AW171&lt;&gt;0,"",'②異動情報・学校情報・未振込情報（学校入力用）'!CY12)</f>
        <v/>
      </c>
      <c r="X49" s="919"/>
      <c r="Y49" s="962" t="s">
        <v>33</v>
      </c>
      <c r="Z49" s="965"/>
      <c r="AA49" s="87"/>
      <c r="AB49" s="1117" t="str">
        <f>IF(AW171&lt;&gt;0,"",IF('②異動情報・学校情報・未振込情報（学校入力用）'!$AA$10="いいえ","✔",""))</f>
        <v/>
      </c>
      <c r="AC49" s="882" t="s">
        <v>107</v>
      </c>
      <c r="AD49" s="882"/>
      <c r="AE49" s="882"/>
      <c r="AF49" s="885" t="s">
        <v>108</v>
      </c>
      <c r="AG49" s="1100" t="str">
        <f>IF(AND(AW171=0,'②異動情報・学校情報・未振込情報（学校入力用）'!$AA$10="はい"),"✔","")</f>
        <v/>
      </c>
      <c r="AH49" s="1103" t="s">
        <v>106</v>
      </c>
      <c r="AI49" s="1104"/>
      <c r="AJ49" s="1104"/>
      <c r="AK49" s="948" t="s">
        <v>200</v>
      </c>
      <c r="AL49" s="949"/>
      <c r="AM49" s="949"/>
      <c r="AN49" s="949"/>
      <c r="AO49" s="949"/>
      <c r="AP49" s="950"/>
      <c r="AQ49" s="919" t="str">
        <f>IF(OR(AW171&lt;&gt;0,AB49="✔"),"",'②異動情報・学校情報・未振込情報（学校入力用）'!CU14)</f>
        <v/>
      </c>
      <c r="AR49" s="919"/>
      <c r="AS49" s="919"/>
      <c r="AT49" s="919"/>
      <c r="AU49" s="924" t="s">
        <v>26</v>
      </c>
      <c r="AV49" s="919" t="str">
        <f>IF(OR(AW171&lt;&gt;0,AB49="✔"),"",'②異動情報・学校情報・未振込情報（学校入力用）'!CW14)</f>
        <v/>
      </c>
      <c r="AW49" s="919"/>
      <c r="AX49" s="924" t="s">
        <v>28</v>
      </c>
      <c r="AY49" s="919" t="str">
        <f>IF(OR(AW171&lt;&gt;0,AB49="✔"),"",'②異動情報・学校情報・未振込情報（学校入力用）'!CY14)</f>
        <v/>
      </c>
      <c r="AZ49" s="919"/>
      <c r="BA49" s="962" t="s">
        <v>33</v>
      </c>
      <c r="BB49" s="250"/>
      <c r="BC49" s="85"/>
    </row>
    <row r="50" spans="1:88" ht="6" customHeight="1">
      <c r="A50" s="3"/>
      <c r="B50" s="883"/>
      <c r="C50" s="884"/>
      <c r="D50" s="884"/>
      <c r="E50" s="884"/>
      <c r="F50" s="884"/>
      <c r="G50" s="128"/>
      <c r="H50" s="885"/>
      <c r="I50" s="885"/>
      <c r="J50" s="885"/>
      <c r="K50" s="885"/>
      <c r="L50" s="885"/>
      <c r="M50" s="885"/>
      <c r="N50" s="885"/>
      <c r="O50" s="920"/>
      <c r="P50" s="921"/>
      <c r="Q50" s="921"/>
      <c r="R50" s="921"/>
      <c r="S50" s="925"/>
      <c r="T50" s="921"/>
      <c r="U50" s="921"/>
      <c r="V50" s="925"/>
      <c r="W50" s="921"/>
      <c r="X50" s="921"/>
      <c r="Y50" s="963"/>
      <c r="Z50" s="965"/>
      <c r="AA50" s="87"/>
      <c r="AB50" s="1117"/>
      <c r="AC50" s="882"/>
      <c r="AD50" s="882"/>
      <c r="AE50" s="882"/>
      <c r="AF50" s="885"/>
      <c r="AG50" s="1101"/>
      <c r="AH50" s="1105"/>
      <c r="AI50" s="882"/>
      <c r="AJ50" s="882"/>
      <c r="AK50" s="951"/>
      <c r="AL50" s="952"/>
      <c r="AM50" s="952"/>
      <c r="AN50" s="952"/>
      <c r="AO50" s="952"/>
      <c r="AP50" s="953"/>
      <c r="AQ50" s="921"/>
      <c r="AR50" s="921"/>
      <c r="AS50" s="921"/>
      <c r="AT50" s="921"/>
      <c r="AU50" s="925"/>
      <c r="AV50" s="921"/>
      <c r="AW50" s="921"/>
      <c r="AX50" s="925"/>
      <c r="AY50" s="921"/>
      <c r="AZ50" s="921"/>
      <c r="BA50" s="963"/>
      <c r="BB50" s="250"/>
      <c r="BC50" s="85"/>
    </row>
    <row r="51" spans="1:88" ht="6" customHeight="1">
      <c r="A51" s="3"/>
      <c r="B51" s="883"/>
      <c r="C51" s="884"/>
      <c r="D51" s="884"/>
      <c r="E51" s="884"/>
      <c r="F51" s="884"/>
      <c r="G51" s="128"/>
      <c r="H51" s="885"/>
      <c r="I51" s="885"/>
      <c r="J51" s="885"/>
      <c r="K51" s="885"/>
      <c r="L51" s="885"/>
      <c r="M51" s="885"/>
      <c r="N51" s="885"/>
      <c r="O51" s="920"/>
      <c r="P51" s="921"/>
      <c r="Q51" s="921"/>
      <c r="R51" s="921"/>
      <c r="S51" s="925"/>
      <c r="T51" s="921"/>
      <c r="U51" s="921"/>
      <c r="V51" s="925"/>
      <c r="W51" s="921"/>
      <c r="X51" s="921"/>
      <c r="Y51" s="963"/>
      <c r="Z51" s="965"/>
      <c r="AA51" s="87"/>
      <c r="AB51" s="1117"/>
      <c r="AC51" s="882"/>
      <c r="AD51" s="882"/>
      <c r="AE51" s="882"/>
      <c r="AF51" s="885"/>
      <c r="AG51" s="1101"/>
      <c r="AH51" s="1105"/>
      <c r="AI51" s="882"/>
      <c r="AJ51" s="882"/>
      <c r="AK51" s="951"/>
      <c r="AL51" s="952"/>
      <c r="AM51" s="952"/>
      <c r="AN51" s="952"/>
      <c r="AO51" s="952"/>
      <c r="AP51" s="953"/>
      <c r="AQ51" s="921"/>
      <c r="AR51" s="921"/>
      <c r="AS51" s="921"/>
      <c r="AT51" s="921"/>
      <c r="AU51" s="925"/>
      <c r="AV51" s="921"/>
      <c r="AW51" s="921"/>
      <c r="AX51" s="925"/>
      <c r="AY51" s="921"/>
      <c r="AZ51" s="921"/>
      <c r="BA51" s="963"/>
      <c r="BB51" s="250"/>
      <c r="BC51" s="85"/>
    </row>
    <row r="52" spans="1:88" ht="6" customHeight="1">
      <c r="A52" s="3"/>
      <c r="B52" s="883"/>
      <c r="C52" s="884"/>
      <c r="D52" s="884"/>
      <c r="E52" s="884"/>
      <c r="F52" s="884"/>
      <c r="G52" s="128"/>
      <c r="H52" s="885"/>
      <c r="I52" s="885"/>
      <c r="J52" s="885"/>
      <c r="K52" s="885"/>
      <c r="L52" s="885"/>
      <c r="M52" s="885"/>
      <c r="N52" s="885"/>
      <c r="O52" s="920"/>
      <c r="P52" s="921"/>
      <c r="Q52" s="921"/>
      <c r="R52" s="921"/>
      <c r="S52" s="925"/>
      <c r="T52" s="921"/>
      <c r="U52" s="921"/>
      <c r="V52" s="925"/>
      <c r="W52" s="921"/>
      <c r="X52" s="921"/>
      <c r="Y52" s="963"/>
      <c r="Z52" s="965"/>
      <c r="AA52" s="87"/>
      <c r="AB52" s="1117"/>
      <c r="AC52" s="882"/>
      <c r="AD52" s="882"/>
      <c r="AE52" s="882"/>
      <c r="AF52" s="885"/>
      <c r="AG52" s="1101"/>
      <c r="AH52" s="1105"/>
      <c r="AI52" s="882"/>
      <c r="AJ52" s="882"/>
      <c r="AK52" s="951"/>
      <c r="AL52" s="952"/>
      <c r="AM52" s="952"/>
      <c r="AN52" s="952"/>
      <c r="AO52" s="952"/>
      <c r="AP52" s="953"/>
      <c r="AQ52" s="921"/>
      <c r="AR52" s="921"/>
      <c r="AS52" s="921"/>
      <c r="AT52" s="921"/>
      <c r="AU52" s="925"/>
      <c r="AV52" s="921"/>
      <c r="AW52" s="921"/>
      <c r="AX52" s="925"/>
      <c r="AY52" s="921"/>
      <c r="AZ52" s="921"/>
      <c r="BA52" s="963"/>
      <c r="BB52" s="250"/>
      <c r="BC52" s="85"/>
    </row>
    <row r="53" spans="1:88" ht="6" customHeight="1">
      <c r="A53" s="3"/>
      <c r="B53" s="883"/>
      <c r="C53" s="884"/>
      <c r="D53" s="884"/>
      <c r="E53" s="884"/>
      <c r="F53" s="884"/>
      <c r="G53" s="128"/>
      <c r="H53" s="885"/>
      <c r="I53" s="885"/>
      <c r="J53" s="885"/>
      <c r="K53" s="885"/>
      <c r="L53" s="885"/>
      <c r="M53" s="885"/>
      <c r="N53" s="885"/>
      <c r="O53" s="920"/>
      <c r="P53" s="921"/>
      <c r="Q53" s="921"/>
      <c r="R53" s="921"/>
      <c r="S53" s="925"/>
      <c r="T53" s="921"/>
      <c r="U53" s="921"/>
      <c r="V53" s="925"/>
      <c r="W53" s="921"/>
      <c r="X53" s="921"/>
      <c r="Y53" s="963"/>
      <c r="Z53" s="965"/>
      <c r="AA53" s="87"/>
      <c r="AB53" s="1117"/>
      <c r="AC53" s="882"/>
      <c r="AD53" s="882"/>
      <c r="AE53" s="882"/>
      <c r="AF53" s="885"/>
      <c r="AG53" s="1101"/>
      <c r="AH53" s="1105"/>
      <c r="AI53" s="882"/>
      <c r="AJ53" s="882"/>
      <c r="AK53" s="951"/>
      <c r="AL53" s="952"/>
      <c r="AM53" s="952"/>
      <c r="AN53" s="952"/>
      <c r="AO53" s="952"/>
      <c r="AP53" s="953"/>
      <c r="AQ53" s="921"/>
      <c r="AR53" s="921"/>
      <c r="AS53" s="921"/>
      <c r="AT53" s="921"/>
      <c r="AU53" s="925"/>
      <c r="AV53" s="921"/>
      <c r="AW53" s="921"/>
      <c r="AX53" s="925"/>
      <c r="AY53" s="921"/>
      <c r="AZ53" s="921"/>
      <c r="BA53" s="963"/>
      <c r="BB53" s="250"/>
      <c r="BC53" s="85"/>
    </row>
    <row r="54" spans="1:88" ht="6" customHeight="1">
      <c r="A54" s="3"/>
      <c r="B54" s="883"/>
      <c r="C54" s="884"/>
      <c r="D54" s="884"/>
      <c r="E54" s="884"/>
      <c r="F54" s="884"/>
      <c r="G54" s="128"/>
      <c r="H54" s="885"/>
      <c r="I54" s="885"/>
      <c r="J54" s="885"/>
      <c r="K54" s="885"/>
      <c r="L54" s="885"/>
      <c r="M54" s="885"/>
      <c r="N54" s="885"/>
      <c r="O54" s="920"/>
      <c r="P54" s="921"/>
      <c r="Q54" s="921"/>
      <c r="R54" s="921"/>
      <c r="S54" s="925"/>
      <c r="T54" s="921"/>
      <c r="U54" s="921"/>
      <c r="V54" s="925"/>
      <c r="W54" s="921"/>
      <c r="X54" s="921"/>
      <c r="Y54" s="963"/>
      <c r="Z54" s="965"/>
      <c r="AA54" s="87"/>
      <c r="AB54" s="1117"/>
      <c r="AC54" s="882"/>
      <c r="AD54" s="882"/>
      <c r="AE54" s="882"/>
      <c r="AF54" s="885"/>
      <c r="AG54" s="1101"/>
      <c r="AH54" s="1105"/>
      <c r="AI54" s="882"/>
      <c r="AJ54" s="882"/>
      <c r="AK54" s="951"/>
      <c r="AL54" s="952"/>
      <c r="AM54" s="952"/>
      <c r="AN54" s="952"/>
      <c r="AO54" s="952"/>
      <c r="AP54" s="953"/>
      <c r="AQ54" s="921"/>
      <c r="AR54" s="921"/>
      <c r="AS54" s="921"/>
      <c r="AT54" s="921"/>
      <c r="AU54" s="925"/>
      <c r="AV54" s="921"/>
      <c r="AW54" s="921"/>
      <c r="AX54" s="925"/>
      <c r="AY54" s="921"/>
      <c r="AZ54" s="921"/>
      <c r="BA54" s="963"/>
      <c r="BB54" s="250"/>
      <c r="BC54" s="85"/>
    </row>
    <row r="55" spans="1:88" ht="6" customHeight="1">
      <c r="A55" s="3"/>
      <c r="B55" s="883"/>
      <c r="C55" s="884"/>
      <c r="D55" s="884"/>
      <c r="E55" s="884"/>
      <c r="F55" s="884"/>
      <c r="G55" s="128"/>
      <c r="H55" s="885"/>
      <c r="I55" s="885"/>
      <c r="J55" s="885"/>
      <c r="K55" s="885"/>
      <c r="L55" s="885"/>
      <c r="M55" s="885"/>
      <c r="N55" s="885"/>
      <c r="O55" s="920"/>
      <c r="P55" s="921"/>
      <c r="Q55" s="921"/>
      <c r="R55" s="921"/>
      <c r="S55" s="925"/>
      <c r="T55" s="921"/>
      <c r="U55" s="921"/>
      <c r="V55" s="925"/>
      <c r="W55" s="921"/>
      <c r="X55" s="921"/>
      <c r="Y55" s="963"/>
      <c r="Z55" s="965"/>
      <c r="AA55" s="87"/>
      <c r="AB55" s="1117"/>
      <c r="AC55" s="882"/>
      <c r="AD55" s="882"/>
      <c r="AE55" s="882"/>
      <c r="AF55" s="885"/>
      <c r="AG55" s="1101"/>
      <c r="AH55" s="1105"/>
      <c r="AI55" s="882"/>
      <c r="AJ55" s="882"/>
      <c r="AK55" s="951"/>
      <c r="AL55" s="952"/>
      <c r="AM55" s="952"/>
      <c r="AN55" s="952"/>
      <c r="AO55" s="952"/>
      <c r="AP55" s="953"/>
      <c r="AQ55" s="921"/>
      <c r="AR55" s="921"/>
      <c r="AS55" s="921"/>
      <c r="AT55" s="921"/>
      <c r="AU55" s="925"/>
      <c r="AV55" s="921"/>
      <c r="AW55" s="921"/>
      <c r="AX55" s="925"/>
      <c r="AY55" s="921"/>
      <c r="AZ55" s="921"/>
      <c r="BA55" s="963"/>
      <c r="BB55" s="250"/>
      <c r="BC55" s="85"/>
    </row>
    <row r="56" spans="1:88" ht="6" customHeight="1">
      <c r="A56" s="3"/>
      <c r="B56" s="883"/>
      <c r="C56" s="884"/>
      <c r="D56" s="884"/>
      <c r="E56" s="884"/>
      <c r="F56" s="884"/>
      <c r="G56" s="128"/>
      <c r="H56" s="885"/>
      <c r="I56" s="885"/>
      <c r="J56" s="885"/>
      <c r="K56" s="885"/>
      <c r="L56" s="885"/>
      <c r="M56" s="885"/>
      <c r="N56" s="885"/>
      <c r="O56" s="920"/>
      <c r="P56" s="921"/>
      <c r="Q56" s="921"/>
      <c r="R56" s="921"/>
      <c r="S56" s="925"/>
      <c r="T56" s="921"/>
      <c r="U56" s="921"/>
      <c r="V56" s="925"/>
      <c r="W56" s="921"/>
      <c r="X56" s="921"/>
      <c r="Y56" s="963"/>
      <c r="Z56" s="965"/>
      <c r="AA56" s="87"/>
      <c r="AB56" s="1117"/>
      <c r="AC56" s="882"/>
      <c r="AD56" s="882"/>
      <c r="AE56" s="882"/>
      <c r="AF56" s="885"/>
      <c r="AG56" s="1101"/>
      <c r="AH56" s="1105"/>
      <c r="AI56" s="882"/>
      <c r="AJ56" s="882"/>
      <c r="AK56" s="951"/>
      <c r="AL56" s="952"/>
      <c r="AM56" s="952"/>
      <c r="AN56" s="952"/>
      <c r="AO56" s="952"/>
      <c r="AP56" s="953"/>
      <c r="AQ56" s="921"/>
      <c r="AR56" s="921"/>
      <c r="AS56" s="921"/>
      <c r="AT56" s="921"/>
      <c r="AU56" s="925"/>
      <c r="AV56" s="921"/>
      <c r="AW56" s="921"/>
      <c r="AX56" s="925"/>
      <c r="AY56" s="921"/>
      <c r="AZ56" s="921"/>
      <c r="BA56" s="963"/>
      <c r="BB56" s="250"/>
      <c r="BC56" s="85"/>
    </row>
    <row r="57" spans="1:88" ht="6" customHeight="1">
      <c r="A57" s="3"/>
      <c r="B57" s="883"/>
      <c r="C57" s="884"/>
      <c r="D57" s="884"/>
      <c r="E57" s="884"/>
      <c r="F57" s="884"/>
      <c r="G57" s="128"/>
      <c r="H57" s="885"/>
      <c r="I57" s="885"/>
      <c r="J57" s="885"/>
      <c r="K57" s="885"/>
      <c r="L57" s="885"/>
      <c r="M57" s="885"/>
      <c r="N57" s="885"/>
      <c r="O57" s="920"/>
      <c r="P57" s="921"/>
      <c r="Q57" s="921"/>
      <c r="R57" s="921"/>
      <c r="S57" s="925"/>
      <c r="T57" s="921"/>
      <c r="U57" s="921"/>
      <c r="V57" s="925"/>
      <c r="W57" s="921"/>
      <c r="X57" s="921"/>
      <c r="Y57" s="963"/>
      <c r="Z57" s="965"/>
      <c r="AA57" s="87"/>
      <c r="AB57" s="1117"/>
      <c r="AC57" s="882"/>
      <c r="AD57" s="882"/>
      <c r="AE57" s="882"/>
      <c r="AF57" s="885"/>
      <c r="AG57" s="1101"/>
      <c r="AH57" s="1105"/>
      <c r="AI57" s="882"/>
      <c r="AJ57" s="882"/>
      <c r="AK57" s="951"/>
      <c r="AL57" s="952"/>
      <c r="AM57" s="952"/>
      <c r="AN57" s="952"/>
      <c r="AO57" s="952"/>
      <c r="AP57" s="953"/>
      <c r="AQ57" s="921"/>
      <c r="AR57" s="921"/>
      <c r="AS57" s="921"/>
      <c r="AT57" s="921"/>
      <c r="AU57" s="925"/>
      <c r="AV57" s="921"/>
      <c r="AW57" s="921"/>
      <c r="AX57" s="925"/>
      <c r="AY57" s="921"/>
      <c r="AZ57" s="921"/>
      <c r="BA57" s="963"/>
      <c r="BB57" s="250"/>
      <c r="BC57" s="85"/>
    </row>
    <row r="58" spans="1:88" ht="6" customHeight="1">
      <c r="A58" s="3"/>
      <c r="B58" s="883"/>
      <c r="C58" s="884"/>
      <c r="D58" s="884"/>
      <c r="E58" s="884"/>
      <c r="F58" s="884"/>
      <c r="G58" s="128"/>
      <c r="H58" s="885"/>
      <c r="I58" s="885"/>
      <c r="J58" s="885"/>
      <c r="K58" s="885"/>
      <c r="L58" s="885"/>
      <c r="M58" s="885"/>
      <c r="N58" s="885"/>
      <c r="O58" s="920"/>
      <c r="P58" s="921"/>
      <c r="Q58" s="921"/>
      <c r="R58" s="921"/>
      <c r="S58" s="925"/>
      <c r="T58" s="921"/>
      <c r="U58" s="921"/>
      <c r="V58" s="925"/>
      <c r="W58" s="921"/>
      <c r="X58" s="921"/>
      <c r="Y58" s="963"/>
      <c r="Z58" s="965"/>
      <c r="AA58" s="94"/>
      <c r="AB58" s="1117"/>
      <c r="AC58" s="882"/>
      <c r="AD58" s="882"/>
      <c r="AE58" s="882"/>
      <c r="AF58" s="885"/>
      <c r="AG58" s="1101"/>
      <c r="AH58" s="1105"/>
      <c r="AI58" s="882"/>
      <c r="AJ58" s="882"/>
      <c r="AK58" s="951"/>
      <c r="AL58" s="952"/>
      <c r="AM58" s="952"/>
      <c r="AN58" s="952"/>
      <c r="AO58" s="952"/>
      <c r="AP58" s="953"/>
      <c r="AQ58" s="921"/>
      <c r="AR58" s="921"/>
      <c r="AS58" s="921"/>
      <c r="AT58" s="921"/>
      <c r="AU58" s="925"/>
      <c r="AV58" s="921"/>
      <c r="AW58" s="921"/>
      <c r="AX58" s="925"/>
      <c r="AY58" s="921"/>
      <c r="AZ58" s="921"/>
      <c r="BA58" s="963"/>
      <c r="BB58" s="251"/>
      <c r="BC58" s="2"/>
    </row>
    <row r="59" spans="1:88" ht="6" customHeight="1">
      <c r="A59" s="3"/>
      <c r="B59" s="883"/>
      <c r="C59" s="884"/>
      <c r="D59" s="884"/>
      <c r="E59" s="884"/>
      <c r="F59" s="884"/>
      <c r="G59" s="128"/>
      <c r="H59" s="885"/>
      <c r="I59" s="885"/>
      <c r="J59" s="885"/>
      <c r="K59" s="885"/>
      <c r="L59" s="885"/>
      <c r="M59" s="885"/>
      <c r="N59" s="885"/>
      <c r="O59" s="922"/>
      <c r="P59" s="923"/>
      <c r="Q59" s="923"/>
      <c r="R59" s="923"/>
      <c r="S59" s="926"/>
      <c r="T59" s="923"/>
      <c r="U59" s="923"/>
      <c r="V59" s="926"/>
      <c r="W59" s="923"/>
      <c r="X59" s="923"/>
      <c r="Y59" s="964"/>
      <c r="Z59" s="965"/>
      <c r="AA59" s="94"/>
      <c r="AB59" s="1117"/>
      <c r="AC59" s="882"/>
      <c r="AD59" s="882"/>
      <c r="AE59" s="882"/>
      <c r="AF59" s="885"/>
      <c r="AG59" s="1102"/>
      <c r="AH59" s="1106"/>
      <c r="AI59" s="1107"/>
      <c r="AJ59" s="1107"/>
      <c r="AK59" s="954"/>
      <c r="AL59" s="955"/>
      <c r="AM59" s="955"/>
      <c r="AN59" s="955"/>
      <c r="AO59" s="955"/>
      <c r="AP59" s="956"/>
      <c r="AQ59" s="923"/>
      <c r="AR59" s="923"/>
      <c r="AS59" s="923"/>
      <c r="AT59" s="923"/>
      <c r="AU59" s="926"/>
      <c r="AV59" s="923"/>
      <c r="AW59" s="923"/>
      <c r="AX59" s="926"/>
      <c r="AY59" s="923"/>
      <c r="AZ59" s="923"/>
      <c r="BA59" s="964"/>
      <c r="BB59" s="251"/>
      <c r="BC59" s="2"/>
    </row>
    <row r="60" spans="1:88" ht="6" customHeight="1" thickBot="1">
      <c r="A60" s="3"/>
      <c r="B60" s="267"/>
      <c r="C60" s="268"/>
      <c r="D60" s="268"/>
      <c r="E60" s="268"/>
      <c r="F60" s="268"/>
      <c r="G60" s="252"/>
      <c r="H60" s="253"/>
      <c r="I60" s="254"/>
      <c r="J60" s="254"/>
      <c r="K60" s="254"/>
      <c r="L60" s="254"/>
      <c r="M60" s="254"/>
      <c r="N60" s="254"/>
      <c r="O60" s="265"/>
      <c r="P60" s="265"/>
      <c r="Q60" s="265"/>
      <c r="R60" s="265"/>
      <c r="S60" s="255"/>
      <c r="T60" s="265"/>
      <c r="U60" s="265"/>
      <c r="V60" s="255"/>
      <c r="W60" s="265"/>
      <c r="X60" s="265"/>
      <c r="Y60" s="256"/>
      <c r="Z60" s="264"/>
      <c r="AA60" s="257"/>
      <c r="AB60" s="258"/>
      <c r="AC60" s="258"/>
      <c r="AD60" s="259"/>
      <c r="AE60" s="259"/>
      <c r="AF60" s="259"/>
      <c r="AG60" s="258"/>
      <c r="AH60" s="258" t="s">
        <v>102</v>
      </c>
      <c r="AI60" s="258"/>
      <c r="AJ60" s="258"/>
      <c r="AK60" s="258"/>
      <c r="AL60" s="254"/>
      <c r="AM60" s="254"/>
      <c r="AN60" s="254"/>
      <c r="AO60" s="254"/>
      <c r="AP60" s="254"/>
      <c r="AQ60" s="265"/>
      <c r="AR60" s="265"/>
      <c r="AS60" s="265"/>
      <c r="AT60" s="265"/>
      <c r="AU60" s="260"/>
      <c r="AV60" s="265"/>
      <c r="AW60" s="265"/>
      <c r="AX60" s="260"/>
      <c r="AY60" s="265"/>
      <c r="AZ60" s="265"/>
      <c r="BA60" s="261"/>
      <c r="BB60" s="262"/>
      <c r="BC60" s="2"/>
    </row>
    <row r="61" spans="1:88" ht="18" customHeight="1" thickBot="1">
      <c r="A61" s="2"/>
      <c r="B61" s="6"/>
      <c r="C61" s="6"/>
      <c r="D61" s="6"/>
      <c r="E61" s="6"/>
      <c r="F61" s="6"/>
      <c r="G61" s="6"/>
      <c r="H61" s="6"/>
      <c r="I61" s="6"/>
      <c r="J61" s="7"/>
      <c r="K61" s="7"/>
      <c r="L61" s="7"/>
      <c r="M61" s="7"/>
      <c r="N61" s="7"/>
      <c r="O61" s="7"/>
      <c r="P61" s="7"/>
      <c r="Q61" s="7"/>
      <c r="R61" s="7"/>
      <c r="S61" s="7"/>
      <c r="T61" s="7"/>
      <c r="U61" s="7"/>
      <c r="V61" s="7"/>
      <c r="W61" s="7"/>
      <c r="X61" s="7"/>
      <c r="Y61" s="8"/>
      <c r="Z61" s="7"/>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9"/>
      <c r="BB61" s="2"/>
      <c r="BC61" s="2"/>
    </row>
    <row r="62" spans="1:88" ht="18" customHeight="1" thickTop="1">
      <c r="A62" s="3"/>
      <c r="B62" s="273"/>
      <c r="C62" s="273"/>
      <c r="D62" s="273"/>
      <c r="E62" s="273"/>
      <c r="F62" s="273"/>
      <c r="G62" s="273"/>
      <c r="H62" s="273"/>
      <c r="I62" s="277" t="str">
        <f>IF('①基本情報・異動情報（学生入力用）'!Z5="辞退（短縮卒業・修了）","✔","")</f>
        <v/>
      </c>
      <c r="J62" s="275"/>
      <c r="K62" s="275"/>
      <c r="L62" s="275"/>
      <c r="M62" s="275"/>
      <c r="N62" s="275"/>
      <c r="O62" s="275"/>
      <c r="P62" s="275"/>
      <c r="Q62" s="275"/>
      <c r="R62" s="275"/>
      <c r="S62" s="275"/>
      <c r="T62" s="275"/>
      <c r="U62" s="275"/>
      <c r="V62" s="275"/>
      <c r="W62" s="275"/>
      <c r="X62" s="275"/>
      <c r="Y62" s="275"/>
      <c r="Z62" s="275"/>
      <c r="AB62" s="1085" t="s">
        <v>225</v>
      </c>
      <c r="AC62" s="1086"/>
      <c r="AD62" s="1086"/>
      <c r="AE62" s="1086"/>
      <c r="AF62" s="1086"/>
      <c r="AG62" s="1086"/>
      <c r="AH62" s="1086"/>
      <c r="AI62" s="1086"/>
      <c r="AJ62" s="1086"/>
      <c r="AK62" s="1086"/>
      <c r="AL62" s="1086"/>
      <c r="AM62" s="1086"/>
      <c r="AN62" s="1086"/>
      <c r="AO62" s="1086"/>
      <c r="AP62" s="1091" t="str">
        <f>IF(AW171&lt;&gt;0,"　  　年　  　 月",IF(I62="✔",'②異動情報・学校情報・未振込情報（学校入力用）'!AP7,IF('②異動情報・学校情報・未振込情報（学校入力用）'!AA10="はい",'②異動情報・学校情報・未振込情報（学校入力用）'!AP14,'②異動情報・学校情報・未振込情報（学校入力用）'!AP12)))</f>
        <v>　  　年　  　 月</v>
      </c>
      <c r="AQ62" s="1091"/>
      <c r="AR62" s="1091"/>
      <c r="AS62" s="1091"/>
      <c r="AT62" s="1091"/>
      <c r="AU62" s="1091"/>
      <c r="AV62" s="1091"/>
      <c r="AW62" s="1091"/>
      <c r="AX62" s="1091"/>
      <c r="AY62" s="1094" t="s">
        <v>119</v>
      </c>
      <c r="AZ62" s="1094"/>
      <c r="BA62" s="1094"/>
      <c r="BB62" s="1095"/>
      <c r="BC62" s="4"/>
      <c r="BG62" s="1084"/>
      <c r="BH62" s="1084"/>
      <c r="BI62" s="1084"/>
      <c r="BJ62" s="1084"/>
      <c r="BK62" s="1084"/>
      <c r="BL62" s="1084"/>
      <c r="BM62" s="1084"/>
      <c r="BN62" s="1084"/>
      <c r="BO62" s="1084"/>
      <c r="BP62" s="1084"/>
      <c r="BQ62" s="1084"/>
      <c r="BR62" s="1084"/>
      <c r="BS62" s="1084"/>
      <c r="BT62" s="1084"/>
      <c r="BU62" s="1084"/>
      <c r="BV62" s="1084"/>
      <c r="BW62" s="1084"/>
      <c r="BX62" s="1084"/>
      <c r="BY62" s="1084"/>
      <c r="BZ62" s="1084"/>
      <c r="CA62" s="1084"/>
      <c r="CB62" s="1084"/>
      <c r="CC62" s="1084"/>
      <c r="CD62" s="1084"/>
      <c r="CE62" s="1084"/>
      <c r="CF62" s="1084"/>
      <c r="CG62" s="1084"/>
      <c r="CH62" s="1084"/>
      <c r="CI62" s="1084"/>
      <c r="CJ62" s="1084"/>
    </row>
    <row r="63" spans="1:88" ht="6" customHeight="1">
      <c r="A63" s="3"/>
      <c r="B63" s="273"/>
      <c r="C63" s="273"/>
      <c r="D63" s="273"/>
      <c r="E63" s="273"/>
      <c r="F63" s="273"/>
      <c r="G63" s="273"/>
      <c r="H63" s="273"/>
      <c r="I63" s="274"/>
      <c r="J63" s="275"/>
      <c r="K63" s="275"/>
      <c r="L63" s="275"/>
      <c r="M63" s="275"/>
      <c r="N63" s="275"/>
      <c r="O63" s="275"/>
      <c r="P63" s="275"/>
      <c r="Q63" s="275"/>
      <c r="R63" s="275"/>
      <c r="S63" s="275"/>
      <c r="T63" s="275"/>
      <c r="U63" s="275"/>
      <c r="V63" s="275"/>
      <c r="W63" s="275"/>
      <c r="X63" s="275"/>
      <c r="Y63" s="275"/>
      <c r="Z63" s="275"/>
      <c r="AB63" s="1087"/>
      <c r="AC63" s="1088"/>
      <c r="AD63" s="1088"/>
      <c r="AE63" s="1088"/>
      <c r="AF63" s="1088"/>
      <c r="AG63" s="1088"/>
      <c r="AH63" s="1088"/>
      <c r="AI63" s="1088"/>
      <c r="AJ63" s="1088"/>
      <c r="AK63" s="1088"/>
      <c r="AL63" s="1088"/>
      <c r="AM63" s="1088"/>
      <c r="AN63" s="1088"/>
      <c r="AO63" s="1088"/>
      <c r="AP63" s="1092"/>
      <c r="AQ63" s="1092"/>
      <c r="AR63" s="1092"/>
      <c r="AS63" s="1092"/>
      <c r="AT63" s="1092"/>
      <c r="AU63" s="1092"/>
      <c r="AV63" s="1092"/>
      <c r="AW63" s="1092"/>
      <c r="AX63" s="1092"/>
      <c r="AY63" s="1096"/>
      <c r="AZ63" s="1096"/>
      <c r="BA63" s="1096"/>
      <c r="BB63" s="1097"/>
      <c r="BC63" s="89"/>
      <c r="BG63" s="1084"/>
      <c r="BH63" s="1084"/>
      <c r="BI63" s="1084"/>
      <c r="BJ63" s="1084"/>
      <c r="BK63" s="1084"/>
      <c r="BL63" s="1084"/>
      <c r="BM63" s="1084"/>
      <c r="BN63" s="1084"/>
      <c r="BO63" s="1084"/>
      <c r="BP63" s="1084"/>
      <c r="BQ63" s="1084"/>
      <c r="BR63" s="1084"/>
      <c r="BS63" s="1084"/>
      <c r="BT63" s="1084"/>
      <c r="BU63" s="1084"/>
      <c r="BV63" s="1084"/>
      <c r="BW63" s="1084"/>
      <c r="BX63" s="1084"/>
      <c r="BY63" s="1084"/>
      <c r="BZ63" s="1084"/>
      <c r="CA63" s="1084"/>
      <c r="CB63" s="1084"/>
      <c r="CC63" s="1084"/>
      <c r="CD63" s="1084"/>
      <c r="CE63" s="1084"/>
      <c r="CF63" s="1084"/>
      <c r="CG63" s="1084"/>
      <c r="CH63" s="1084"/>
      <c r="CI63" s="1084"/>
      <c r="CJ63" s="1084"/>
    </row>
    <row r="64" spans="1:88" s="3" customFormat="1" ht="6" customHeight="1">
      <c r="B64" s="273" t="s">
        <v>6</v>
      </c>
      <c r="C64" s="273"/>
      <c r="D64" s="273"/>
      <c r="E64" s="273"/>
      <c r="F64" s="273"/>
      <c r="G64" s="278"/>
      <c r="H64" s="278"/>
      <c r="I64" s="279"/>
      <c r="J64" s="279"/>
      <c r="K64" s="279"/>
      <c r="L64" s="279"/>
      <c r="M64" s="279"/>
      <c r="N64" s="279"/>
      <c r="O64" s="279"/>
      <c r="P64" s="279"/>
      <c r="Q64" s="279"/>
      <c r="R64" s="279"/>
      <c r="S64" s="279"/>
      <c r="T64" s="279"/>
      <c r="U64" s="279"/>
      <c r="V64" s="279"/>
      <c r="W64" s="279"/>
      <c r="X64" s="279"/>
      <c r="Y64" s="280"/>
      <c r="Z64" s="279"/>
      <c r="AB64" s="1087"/>
      <c r="AC64" s="1088"/>
      <c r="AD64" s="1088"/>
      <c r="AE64" s="1088"/>
      <c r="AF64" s="1088"/>
      <c r="AG64" s="1088"/>
      <c r="AH64" s="1088"/>
      <c r="AI64" s="1088"/>
      <c r="AJ64" s="1088"/>
      <c r="AK64" s="1088"/>
      <c r="AL64" s="1088"/>
      <c r="AM64" s="1088"/>
      <c r="AN64" s="1088"/>
      <c r="AO64" s="1088"/>
      <c r="AP64" s="1092"/>
      <c r="AQ64" s="1092"/>
      <c r="AR64" s="1092"/>
      <c r="AS64" s="1092"/>
      <c r="AT64" s="1092"/>
      <c r="AU64" s="1092"/>
      <c r="AV64" s="1092"/>
      <c r="AW64" s="1092"/>
      <c r="AX64" s="1092"/>
      <c r="AY64" s="1096"/>
      <c r="AZ64" s="1096"/>
      <c r="BA64" s="1096"/>
      <c r="BB64" s="1097"/>
      <c r="BC64" s="89"/>
      <c r="BG64" s="133"/>
      <c r="BH64" s="133"/>
      <c r="BI64" s="133"/>
      <c r="BJ64" s="133"/>
      <c r="BK64" s="133"/>
      <c r="BL64" s="133"/>
      <c r="BM64" s="133"/>
      <c r="BN64" s="133"/>
      <c r="BO64" s="133"/>
      <c r="BP64" s="133"/>
      <c r="BQ64" s="133"/>
      <c r="BR64" s="133"/>
      <c r="BS64" s="133"/>
      <c r="BT64" s="133"/>
      <c r="BU64" s="133"/>
      <c r="BV64" s="133"/>
      <c r="BW64" s="133"/>
      <c r="BX64" s="133"/>
      <c r="BY64" s="133"/>
      <c r="BZ64" s="133"/>
      <c r="CA64" s="133"/>
      <c r="CB64" s="133"/>
      <c r="CC64" s="133"/>
      <c r="CD64" s="133"/>
      <c r="CE64" s="133"/>
      <c r="CF64" s="133"/>
      <c r="CG64" s="133"/>
      <c r="CH64" s="133"/>
      <c r="CI64" s="133"/>
      <c r="CJ64" s="133"/>
    </row>
    <row r="65" spans="1:88" s="3" customFormat="1" ht="14.45" customHeight="1">
      <c r="B65" s="273"/>
      <c r="C65" s="273"/>
      <c r="D65" s="273"/>
      <c r="E65" s="273"/>
      <c r="F65" s="273"/>
      <c r="G65" s="278"/>
      <c r="H65" s="276" t="s">
        <v>197</v>
      </c>
      <c r="I65" s="276"/>
      <c r="J65" s="276"/>
      <c r="K65" s="276"/>
      <c r="L65" s="276"/>
      <c r="M65" s="276"/>
      <c r="N65" s="276"/>
      <c r="O65" s="281" t="str">
        <f>IF(OR('②異動情報・学校情報・未振込情報（学校入力用）'!CU5="",I62&lt;&gt;"✔"),"",'②異動情報・学校情報・未振込情報（学校入力用）'!CU5)</f>
        <v/>
      </c>
      <c r="P65" s="281"/>
      <c r="Q65" s="281"/>
      <c r="R65" s="281"/>
      <c r="S65" s="282" t="s">
        <v>26</v>
      </c>
      <c r="T65" s="281" t="str">
        <f>IF(OR(I62&lt;&gt;"✔",'②異動情報・学校情報・未振込情報（学校入力用）'!CW5=""),"",'②異動情報・学校情報・未振込情報（学校入力用）'!CW5)</f>
        <v/>
      </c>
      <c r="U65" s="281"/>
      <c r="V65" s="282" t="s">
        <v>28</v>
      </c>
      <c r="W65" s="281" t="str">
        <f>IF(OR(I62&lt;&gt;"✔",'②異動情報・学校情報・未振込情報（学校入力用）'!CY5=""),"",'②異動情報・学校情報・未振込情報（学校入力用）'!CY5)</f>
        <v/>
      </c>
      <c r="X65" s="281"/>
      <c r="Y65" s="283" t="s">
        <v>33</v>
      </c>
      <c r="Z65" s="278"/>
      <c r="AB65" s="1087"/>
      <c r="AC65" s="1088"/>
      <c r="AD65" s="1088"/>
      <c r="AE65" s="1088"/>
      <c r="AF65" s="1088"/>
      <c r="AG65" s="1088"/>
      <c r="AH65" s="1088"/>
      <c r="AI65" s="1088"/>
      <c r="AJ65" s="1088"/>
      <c r="AK65" s="1088"/>
      <c r="AL65" s="1088"/>
      <c r="AM65" s="1088"/>
      <c r="AN65" s="1088"/>
      <c r="AO65" s="1088"/>
      <c r="AP65" s="1092"/>
      <c r="AQ65" s="1092"/>
      <c r="AR65" s="1092"/>
      <c r="AS65" s="1092"/>
      <c r="AT65" s="1092"/>
      <c r="AU65" s="1092"/>
      <c r="AV65" s="1092"/>
      <c r="AW65" s="1092"/>
      <c r="AX65" s="1092"/>
      <c r="AY65" s="1096"/>
      <c r="AZ65" s="1096"/>
      <c r="BA65" s="1096"/>
      <c r="BB65" s="1097"/>
      <c r="BC65" s="89"/>
      <c r="BG65" s="133"/>
      <c r="BH65" s="133"/>
      <c r="BI65" s="133"/>
      <c r="BJ65" s="133"/>
      <c r="BK65" s="133"/>
      <c r="BL65" s="133"/>
      <c r="BM65" s="133"/>
      <c r="BN65" s="133"/>
      <c r="BO65" s="133"/>
      <c r="BP65" s="133"/>
      <c r="BQ65" s="133"/>
      <c r="BR65" s="133"/>
      <c r="BS65" s="133"/>
      <c r="BT65" s="133"/>
      <c r="BU65" s="133"/>
      <c r="BV65" s="133"/>
      <c r="BW65" s="133"/>
      <c r="BX65" s="133"/>
      <c r="BY65" s="133"/>
      <c r="BZ65" s="133"/>
      <c r="CA65" s="133"/>
      <c r="CB65" s="133"/>
      <c r="CC65" s="133"/>
      <c r="CD65" s="133"/>
      <c r="CE65" s="133"/>
      <c r="CF65" s="133"/>
      <c r="CG65" s="133"/>
      <c r="CH65" s="133"/>
      <c r="CI65" s="133"/>
      <c r="CJ65" s="133"/>
    </row>
    <row r="66" spans="1:88" s="3" customFormat="1" ht="14.45" customHeight="1" thickBot="1">
      <c r="B66" s="273"/>
      <c r="C66" s="273"/>
      <c r="D66" s="273"/>
      <c r="E66" s="273"/>
      <c r="F66" s="273"/>
      <c r="G66" s="278"/>
      <c r="H66" s="276"/>
      <c r="I66" s="276"/>
      <c r="J66" s="276"/>
      <c r="K66" s="276"/>
      <c r="L66" s="276"/>
      <c r="M66" s="276"/>
      <c r="N66" s="276"/>
      <c r="O66" s="281"/>
      <c r="P66" s="281"/>
      <c r="Q66" s="281"/>
      <c r="R66" s="281"/>
      <c r="S66" s="282"/>
      <c r="T66" s="281"/>
      <c r="U66" s="281"/>
      <c r="V66" s="282"/>
      <c r="W66" s="281"/>
      <c r="X66" s="281"/>
      <c r="Y66" s="283"/>
      <c r="Z66" s="278"/>
      <c r="AB66" s="1089"/>
      <c r="AC66" s="1090"/>
      <c r="AD66" s="1090"/>
      <c r="AE66" s="1090"/>
      <c r="AF66" s="1090"/>
      <c r="AG66" s="1090"/>
      <c r="AH66" s="1090"/>
      <c r="AI66" s="1090"/>
      <c r="AJ66" s="1090"/>
      <c r="AK66" s="1090"/>
      <c r="AL66" s="1090"/>
      <c r="AM66" s="1090"/>
      <c r="AN66" s="1090"/>
      <c r="AO66" s="1090"/>
      <c r="AP66" s="1093"/>
      <c r="AQ66" s="1093"/>
      <c r="AR66" s="1093"/>
      <c r="AS66" s="1093"/>
      <c r="AT66" s="1093"/>
      <c r="AU66" s="1093"/>
      <c r="AV66" s="1093"/>
      <c r="AW66" s="1093"/>
      <c r="AX66" s="1093"/>
      <c r="AY66" s="1098"/>
      <c r="AZ66" s="1098"/>
      <c r="BA66" s="1098"/>
      <c r="BB66" s="1099"/>
      <c r="BC66" s="89"/>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row>
    <row r="67" spans="1:88" ht="14.45" customHeight="1" thickTop="1">
      <c r="A67" s="3"/>
      <c r="B67" s="11"/>
      <c r="C67" s="11"/>
      <c r="D67" s="11"/>
      <c r="E67" s="11"/>
      <c r="F67" s="11"/>
      <c r="G67" s="11"/>
      <c r="H67" s="11"/>
      <c r="I67" s="116"/>
      <c r="J67" s="116"/>
      <c r="K67" s="116"/>
      <c r="L67" s="116"/>
      <c r="M67" s="116"/>
      <c r="N67" s="116"/>
      <c r="O67" s="116"/>
      <c r="P67" s="116"/>
      <c r="Q67" s="116"/>
      <c r="R67" s="84"/>
      <c r="S67" s="88"/>
      <c r="T67" s="88"/>
      <c r="U67" s="88"/>
      <c r="V67" s="89"/>
      <c r="W67" s="88"/>
      <c r="X67" s="89"/>
      <c r="Y67" s="88"/>
      <c r="Z67" s="89"/>
      <c r="AA67" s="6"/>
      <c r="AB67" s="11"/>
      <c r="AC67" s="11"/>
      <c r="AD67" s="11"/>
      <c r="AE67" s="11"/>
      <c r="AF67" s="11"/>
      <c r="AG67" s="116"/>
      <c r="AH67" s="4"/>
      <c r="AI67" s="86"/>
      <c r="AJ67" s="86"/>
      <c r="AK67" s="86"/>
      <c r="AL67" s="86"/>
      <c r="AM67" s="116"/>
      <c r="AN67" s="4"/>
      <c r="AO67" s="86"/>
      <c r="AP67" s="86"/>
      <c r="AQ67" s="86"/>
      <c r="AR67" s="84"/>
      <c r="AS67" s="88"/>
      <c r="AT67" s="88"/>
      <c r="AU67" s="88"/>
      <c r="AV67" s="89"/>
      <c r="AW67" s="88"/>
      <c r="AX67" s="89"/>
      <c r="AY67" s="88"/>
      <c r="AZ67" s="88"/>
      <c r="BA67" s="2"/>
      <c r="BB67" s="89"/>
      <c r="BC67" s="89"/>
    </row>
    <row r="68" spans="1:88" ht="14.25" customHeight="1">
      <c r="A68" s="4"/>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4"/>
    </row>
    <row r="69" spans="1:88" ht="14.45" customHeight="1">
      <c r="A69" s="3"/>
      <c r="B69" s="11"/>
      <c r="C69" s="11"/>
      <c r="D69" s="11"/>
      <c r="E69" s="11"/>
      <c r="F69" s="11"/>
      <c r="G69" s="11"/>
      <c r="H69" s="11"/>
      <c r="I69" s="11"/>
      <c r="J69" s="11"/>
      <c r="K69" s="11"/>
      <c r="L69" s="11"/>
      <c r="M69" s="11"/>
      <c r="N69" s="11"/>
      <c r="O69" s="11"/>
      <c r="P69" s="11"/>
      <c r="Q69" s="11"/>
      <c r="R69" s="11"/>
      <c r="S69" s="11"/>
      <c r="T69" s="11"/>
      <c r="U69" s="11"/>
      <c r="V69" s="44"/>
      <c r="W69" s="44"/>
      <c r="X69" s="44"/>
      <c r="Y69" s="44"/>
      <c r="Z69" s="44"/>
      <c r="AA69" s="44"/>
      <c r="AB69" s="44"/>
      <c r="AC69" s="44"/>
      <c r="AD69" s="44"/>
      <c r="AE69" s="44"/>
      <c r="AF69" s="44"/>
      <c r="AG69" s="44"/>
      <c r="AH69" s="44"/>
      <c r="AI69" s="44"/>
      <c r="AJ69" s="11"/>
      <c r="AK69" s="11"/>
      <c r="AL69" s="11"/>
      <c r="AM69" s="11"/>
      <c r="AN69" s="11"/>
      <c r="AO69" s="11"/>
      <c r="AP69" s="11"/>
      <c r="AQ69" s="11"/>
      <c r="AR69" s="11"/>
      <c r="AS69" s="11"/>
      <c r="AT69" s="11"/>
      <c r="AU69" s="11"/>
      <c r="AV69" s="11"/>
      <c r="AW69" s="11"/>
      <c r="AX69" s="11"/>
      <c r="AY69" s="11"/>
      <c r="AZ69" s="11"/>
      <c r="BA69" s="11"/>
      <c r="BB69" s="2"/>
      <c r="BC69" s="2"/>
    </row>
    <row r="70" spans="1:88" s="3" customFormat="1" ht="14.45" customHeight="1" thickBot="1">
      <c r="A70" s="118"/>
      <c r="B70" s="1186" t="s">
        <v>136</v>
      </c>
      <c r="C70" s="1186"/>
      <c r="D70" s="1186"/>
      <c r="E70" s="1186"/>
      <c r="F70" s="1186"/>
      <c r="G70" s="1186"/>
      <c r="H70" s="1186"/>
      <c r="I70" s="1186"/>
      <c r="J70" s="1186"/>
      <c r="K70" s="1186"/>
      <c r="L70" s="1186"/>
      <c r="M70" s="1186"/>
      <c r="N70" s="1186"/>
      <c r="O70" s="1186"/>
      <c r="P70" s="1186"/>
      <c r="S70" s="42"/>
      <c r="BC70" s="2"/>
    </row>
    <row r="71" spans="1:88" s="3" customFormat="1" ht="14.45" customHeight="1" thickTop="1">
      <c r="A71" s="2"/>
      <c r="B71" s="1186"/>
      <c r="C71" s="1186"/>
      <c r="D71" s="1186"/>
      <c r="E71" s="1186"/>
      <c r="F71" s="1186"/>
      <c r="G71" s="1186"/>
      <c r="H71" s="1186"/>
      <c r="I71" s="1186"/>
      <c r="J71" s="1186"/>
      <c r="K71" s="1186"/>
      <c r="L71" s="1186"/>
      <c r="M71" s="1186"/>
      <c r="N71" s="1186"/>
      <c r="O71" s="1186"/>
      <c r="P71" s="1186"/>
      <c r="S71" s="42"/>
      <c r="AB71" s="1188" t="s">
        <v>226</v>
      </c>
      <c r="AC71" s="1094"/>
      <c r="AD71" s="1094"/>
      <c r="AE71" s="1094"/>
      <c r="AF71" s="1094"/>
      <c r="AG71" s="1094"/>
      <c r="AH71" s="1094"/>
      <c r="AI71" s="1094"/>
      <c r="AJ71" s="1094"/>
      <c r="AK71" s="1094"/>
      <c r="AL71" s="1094"/>
      <c r="AM71" s="1094"/>
      <c r="AN71" s="1094"/>
      <c r="AO71" s="1094"/>
      <c r="AP71" s="888" t="str">
        <f>IF(OR(AW171&lt;&gt;0,BH119=0),"「　　　　　　」","「"&amp;CLEAN(VLOOKUP(BF119,BF79:CH118,7,FALSE))&amp;"」")</f>
        <v>「　　　　　　」</v>
      </c>
      <c r="AQ71" s="888"/>
      <c r="AR71" s="888"/>
      <c r="AS71" s="888"/>
      <c r="AT71" s="888"/>
      <c r="AU71" s="888"/>
      <c r="AV71" s="888"/>
      <c r="AW71" s="888"/>
      <c r="AX71" s="888"/>
      <c r="AY71" s="1094" t="s">
        <v>119</v>
      </c>
      <c r="AZ71" s="1094"/>
      <c r="BA71" s="1094"/>
      <c r="BB71" s="1095"/>
      <c r="BC71" s="2"/>
    </row>
    <row r="72" spans="1:88" s="3" customFormat="1" ht="14.45" customHeight="1">
      <c r="A72" s="2"/>
      <c r="B72" s="891" t="s">
        <v>201</v>
      </c>
      <c r="C72" s="891"/>
      <c r="D72" s="891"/>
      <c r="E72" s="891"/>
      <c r="F72" s="891"/>
      <c r="G72" s="891"/>
      <c r="H72" s="891"/>
      <c r="I72" s="891"/>
      <c r="J72" s="891"/>
      <c r="K72" s="891"/>
      <c r="L72" s="891"/>
      <c r="M72" s="891"/>
      <c r="N72" s="891"/>
      <c r="O72" s="891"/>
      <c r="P72" s="891"/>
      <c r="Q72" s="891"/>
      <c r="R72" s="891"/>
      <c r="S72" s="891"/>
      <c r="T72" s="891"/>
      <c r="U72" s="891"/>
      <c r="V72" s="891"/>
      <c r="W72" s="891"/>
      <c r="X72" s="891"/>
      <c r="Y72" s="891"/>
      <c r="Z72" s="891"/>
      <c r="AA72" s="892"/>
      <c r="AB72" s="1189"/>
      <c r="AC72" s="1096"/>
      <c r="AD72" s="1096"/>
      <c r="AE72" s="1096"/>
      <c r="AF72" s="1096"/>
      <c r="AG72" s="1096"/>
      <c r="AH72" s="1096"/>
      <c r="AI72" s="1096"/>
      <c r="AJ72" s="1096"/>
      <c r="AK72" s="1096"/>
      <c r="AL72" s="1096"/>
      <c r="AM72" s="1096"/>
      <c r="AN72" s="1096"/>
      <c r="AO72" s="1096"/>
      <c r="AP72" s="889"/>
      <c r="AQ72" s="889"/>
      <c r="AR72" s="889"/>
      <c r="AS72" s="889"/>
      <c r="AT72" s="889"/>
      <c r="AU72" s="889"/>
      <c r="AV72" s="889"/>
      <c r="AW72" s="889"/>
      <c r="AX72" s="889"/>
      <c r="AY72" s="1096"/>
      <c r="AZ72" s="1096"/>
      <c r="BA72" s="1096"/>
      <c r="BB72" s="1097"/>
      <c r="BC72" s="2"/>
    </row>
    <row r="73" spans="1:88" s="3" customFormat="1" ht="14.45" customHeight="1">
      <c r="A73" s="2"/>
      <c r="B73" s="300"/>
      <c r="C73" s="300"/>
      <c r="D73" s="300"/>
      <c r="E73" s="300"/>
      <c r="F73" s="300"/>
      <c r="G73" s="300"/>
      <c r="H73" s="300"/>
      <c r="I73" s="300"/>
      <c r="J73" s="300"/>
      <c r="K73" s="300"/>
      <c r="L73" s="300"/>
      <c r="M73" s="300"/>
      <c r="N73" s="300"/>
      <c r="O73" s="300"/>
      <c r="P73" s="300"/>
      <c r="Q73" s="300"/>
      <c r="R73" s="300"/>
      <c r="S73" s="300"/>
      <c r="T73" s="300"/>
      <c r="U73" s="300"/>
      <c r="V73" s="300"/>
      <c r="W73" s="300"/>
      <c r="X73" s="300"/>
      <c r="Y73" s="300"/>
      <c r="Z73" s="300"/>
      <c r="AA73" s="301"/>
      <c r="AB73" s="1189"/>
      <c r="AC73" s="1096"/>
      <c r="AD73" s="1096"/>
      <c r="AE73" s="1096"/>
      <c r="AF73" s="1096"/>
      <c r="AG73" s="1096"/>
      <c r="AH73" s="1096"/>
      <c r="AI73" s="1096"/>
      <c r="AJ73" s="1096"/>
      <c r="AK73" s="1096"/>
      <c r="AL73" s="1096"/>
      <c r="AM73" s="1096"/>
      <c r="AN73" s="1096"/>
      <c r="AO73" s="1096"/>
      <c r="AP73" s="889"/>
      <c r="AQ73" s="889"/>
      <c r="AR73" s="889"/>
      <c r="AS73" s="889"/>
      <c r="AT73" s="889"/>
      <c r="AU73" s="889"/>
      <c r="AV73" s="889"/>
      <c r="AW73" s="889"/>
      <c r="AX73" s="889"/>
      <c r="AY73" s="1096"/>
      <c r="AZ73" s="1096"/>
      <c r="BA73" s="1096"/>
      <c r="BB73" s="1097"/>
      <c r="BC73" s="2"/>
    </row>
    <row r="74" spans="1:88" s="3" customFormat="1" ht="14.45" customHeight="1" thickBot="1">
      <c r="A74" s="17"/>
      <c r="B74" s="17"/>
      <c r="C74" s="1187" t="s">
        <v>43</v>
      </c>
      <c r="D74" s="1187"/>
      <c r="E74" s="1187"/>
      <c r="F74" s="1187"/>
      <c r="G74" s="1187"/>
      <c r="H74" s="886" t="str">
        <f>IF(OR(AW171&lt;&gt;0,'③認定報告（学校入力用）'!H9=""),"",'③認定報告（学校入力用）'!H9)</f>
        <v/>
      </c>
      <c r="I74" s="886"/>
      <c r="J74" s="886"/>
      <c r="K74" s="886"/>
      <c r="L74" s="886"/>
      <c r="N74" s="61"/>
      <c r="O74" s="61"/>
      <c r="P74" s="21"/>
      <c r="Q74" s="75"/>
      <c r="R74" s="82"/>
      <c r="S74" s="42"/>
      <c r="AB74" s="1190"/>
      <c r="AC74" s="1098"/>
      <c r="AD74" s="1098"/>
      <c r="AE74" s="1098"/>
      <c r="AF74" s="1098"/>
      <c r="AG74" s="1098"/>
      <c r="AH74" s="1098"/>
      <c r="AI74" s="1098"/>
      <c r="AJ74" s="1098"/>
      <c r="AK74" s="1098"/>
      <c r="AL74" s="1098"/>
      <c r="AM74" s="1098"/>
      <c r="AN74" s="1098"/>
      <c r="AO74" s="1098"/>
      <c r="AP74" s="890"/>
      <c r="AQ74" s="890"/>
      <c r="AR74" s="890"/>
      <c r="AS74" s="890"/>
      <c r="AT74" s="890"/>
      <c r="AU74" s="890"/>
      <c r="AV74" s="890"/>
      <c r="AW74" s="890"/>
      <c r="AX74" s="890"/>
      <c r="AY74" s="1098"/>
      <c r="AZ74" s="1098"/>
      <c r="BA74" s="1098"/>
      <c r="BB74" s="1099"/>
      <c r="BC74" s="2"/>
    </row>
    <row r="75" spans="1:88" s="3" customFormat="1" ht="14.45" customHeight="1" thickTop="1">
      <c r="A75" s="17"/>
      <c r="B75" s="17"/>
      <c r="C75" s="1187"/>
      <c r="D75" s="1187"/>
      <c r="E75" s="1187"/>
      <c r="F75" s="1187"/>
      <c r="G75" s="1187"/>
      <c r="H75" s="886"/>
      <c r="I75" s="886"/>
      <c r="J75" s="886"/>
      <c r="K75" s="886"/>
      <c r="L75" s="886"/>
      <c r="N75" s="61"/>
      <c r="O75" s="61"/>
      <c r="P75" s="21"/>
      <c r="Q75" s="75"/>
      <c r="R75" s="21"/>
      <c r="S75" s="42"/>
      <c r="BC75" s="45"/>
    </row>
    <row r="76" spans="1:88" s="3" customFormat="1" ht="14.45" customHeight="1">
      <c r="A76" s="17"/>
      <c r="B76" s="17"/>
      <c r="C76" s="881" t="s">
        <v>202</v>
      </c>
      <c r="D76" s="881"/>
      <c r="E76" s="881"/>
      <c r="F76" s="881"/>
      <c r="G76" s="881"/>
      <c r="H76" s="881"/>
      <c r="I76" s="881"/>
      <c r="J76" s="881"/>
      <c r="K76" s="881"/>
      <c r="L76" s="881"/>
      <c r="N76" s="134"/>
      <c r="O76" s="135"/>
      <c r="P76" s="17"/>
      <c r="S76" s="42"/>
      <c r="BC76" s="45"/>
    </row>
    <row r="77" spans="1:88" s="3" customFormat="1" ht="14.45" customHeight="1">
      <c r="A77" s="17"/>
      <c r="B77" s="17"/>
      <c r="C77" s="881"/>
      <c r="D77" s="881"/>
      <c r="E77" s="881"/>
      <c r="F77" s="881"/>
      <c r="G77" s="881"/>
      <c r="H77" s="881"/>
      <c r="I77" s="881"/>
      <c r="J77" s="881"/>
      <c r="K77" s="881"/>
      <c r="L77" s="881"/>
      <c r="N77" s="134"/>
      <c r="O77" s="135"/>
      <c r="P77" s="17"/>
      <c r="S77" s="42"/>
      <c r="BC77" s="21"/>
    </row>
    <row r="78" spans="1:88" s="3" customFormat="1" ht="14.45" customHeight="1" thickBot="1">
      <c r="A78" s="17"/>
      <c r="B78" s="17"/>
      <c r="D78" s="1168" t="s">
        <v>61</v>
      </c>
      <c r="E78" s="1168"/>
      <c r="F78" s="1168"/>
      <c r="G78" s="1168"/>
      <c r="H78" s="1168"/>
      <c r="I78" s="1168"/>
      <c r="J78" s="1168"/>
      <c r="K78" s="1168"/>
      <c r="L78" s="1168"/>
      <c r="M78" s="1168"/>
      <c r="N78" s="1168"/>
      <c r="O78" s="1168"/>
      <c r="P78" s="17"/>
      <c r="AX78" s="715" t="s">
        <v>89</v>
      </c>
      <c r="AY78" s="715"/>
      <c r="AZ78" s="715"/>
      <c r="BA78" s="715"/>
      <c r="BC78" s="21"/>
    </row>
    <row r="79" spans="1:88" s="3" customFormat="1" ht="14.45" customHeight="1">
      <c r="A79" s="17"/>
      <c r="B79" s="17"/>
      <c r="C79" s="676" t="str">
        <f>IF(OR(AW171&lt;&gt;0,'③認定報告（学校入力用）'!B16=""),"",'③認定報告（学校入力用）'!B16)</f>
        <v/>
      </c>
      <c r="D79" s="1153" t="s">
        <v>31</v>
      </c>
      <c r="E79" s="1153"/>
      <c r="F79" s="1154"/>
      <c r="G79" s="1158" t="s">
        <v>87</v>
      </c>
      <c r="H79" s="1159"/>
      <c r="I79" s="1159"/>
      <c r="J79" s="1159"/>
      <c r="K79" s="1159"/>
      <c r="L79" s="1159"/>
      <c r="M79" s="1159"/>
      <c r="N79" s="1160"/>
      <c r="O79" s="1165" t="s">
        <v>82</v>
      </c>
      <c r="P79" s="17"/>
      <c r="AC79" s="136"/>
      <c r="AD79" s="136"/>
      <c r="AE79" s="136"/>
      <c r="AF79" s="1169" t="str">
        <f>IF(OR(AW171&lt;&gt;0,'③認定報告（学校入力用）'!AE16=""),"",'③認定報告（学校入力用）'!AE16)</f>
        <v/>
      </c>
      <c r="AG79" s="1170"/>
      <c r="AH79" s="849" t="s">
        <v>83</v>
      </c>
      <c r="AI79" s="850"/>
      <c r="AJ79" s="850"/>
      <c r="AK79" s="850"/>
      <c r="AL79" s="850"/>
      <c r="AM79" s="850"/>
      <c r="AN79" s="850"/>
      <c r="AO79" s="850"/>
      <c r="AP79" s="850"/>
      <c r="AQ79" s="850"/>
      <c r="AR79" s="850"/>
      <c r="AS79" s="850"/>
      <c r="AT79" s="850"/>
      <c r="AU79" s="850"/>
      <c r="AV79" s="1174"/>
      <c r="AW79" s="787" t="str">
        <f>IF(OR(AW171&lt;&gt;0,'③認定報告（学校入力用）'!AV16=""),"",'③認定報告（学校入力用）'!AV16)</f>
        <v/>
      </c>
      <c r="AX79" s="904"/>
      <c r="AY79" s="904"/>
      <c r="AZ79" s="904"/>
      <c r="BA79" s="905"/>
      <c r="BC79" s="21"/>
      <c r="BF79" s="607" t="str">
        <f>AF79</f>
        <v/>
      </c>
      <c r="BG79" s="607"/>
      <c r="BH79" s="607">
        <f>IF(BF79="✔",1,0)</f>
        <v>0</v>
      </c>
      <c r="BI79" s="607"/>
      <c r="BJ79" s="607" t="s">
        <v>89</v>
      </c>
      <c r="BK79" s="607"/>
      <c r="BL79" s="609" t="str">
        <f>AW79</f>
        <v/>
      </c>
      <c r="BM79" s="609"/>
      <c r="BN79" s="609"/>
      <c r="BO79" s="609"/>
      <c r="BP79" s="609"/>
      <c r="BQ79" s="828" t="e">
        <f>VLOOKUP(BL79,BL84:CH113,6,FALSE)</f>
        <v>#N/A</v>
      </c>
      <c r="BR79" s="687"/>
      <c r="BS79" s="687"/>
      <c r="BT79" s="687"/>
      <c r="BU79" s="687"/>
      <c r="BV79" s="687"/>
      <c r="BW79" s="687"/>
      <c r="BX79" s="687"/>
      <c r="BY79" s="687"/>
      <c r="BZ79" s="687"/>
      <c r="CA79" s="687"/>
      <c r="CB79" s="687"/>
      <c r="CC79" s="687"/>
      <c r="CD79" s="687"/>
      <c r="CE79" s="687"/>
      <c r="CF79" s="687"/>
      <c r="CG79" s="687"/>
      <c r="CH79" s="687"/>
    </row>
    <row r="80" spans="1:88" s="3" customFormat="1" ht="14.45" customHeight="1" thickBot="1">
      <c r="A80" s="17"/>
      <c r="B80" s="17"/>
      <c r="C80" s="677"/>
      <c r="D80" s="886"/>
      <c r="E80" s="886"/>
      <c r="F80" s="1155"/>
      <c r="G80" s="1130"/>
      <c r="H80" s="1131"/>
      <c r="I80" s="1131"/>
      <c r="J80" s="1131"/>
      <c r="K80" s="1131"/>
      <c r="L80" s="1131"/>
      <c r="M80" s="1131"/>
      <c r="N80" s="1161"/>
      <c r="O80" s="1166"/>
      <c r="P80" s="59" t="s">
        <v>66</v>
      </c>
      <c r="Q80" s="60"/>
      <c r="R80" s="60"/>
      <c r="S80" s="60"/>
      <c r="T80" s="60"/>
      <c r="U80" s="60"/>
      <c r="V80" s="60"/>
      <c r="W80" s="60"/>
      <c r="X80" s="60"/>
      <c r="Y80" s="60"/>
      <c r="Z80" s="60"/>
      <c r="AA80" s="60"/>
      <c r="AB80" s="60"/>
      <c r="AC80" s="60"/>
      <c r="AD80" s="60"/>
      <c r="AE80" s="60"/>
      <c r="AF80" s="648"/>
      <c r="AG80" s="1171"/>
      <c r="AH80" s="852"/>
      <c r="AI80" s="853"/>
      <c r="AJ80" s="853"/>
      <c r="AK80" s="853"/>
      <c r="AL80" s="853"/>
      <c r="AM80" s="853"/>
      <c r="AN80" s="853"/>
      <c r="AO80" s="853"/>
      <c r="AP80" s="853"/>
      <c r="AQ80" s="853"/>
      <c r="AR80" s="853"/>
      <c r="AS80" s="853"/>
      <c r="AT80" s="853"/>
      <c r="AU80" s="853"/>
      <c r="AV80" s="1175"/>
      <c r="AW80" s="906"/>
      <c r="AX80" s="907"/>
      <c r="AY80" s="907"/>
      <c r="AZ80" s="907"/>
      <c r="BA80" s="908"/>
      <c r="BC80" s="21"/>
      <c r="BF80" s="607"/>
      <c r="BG80" s="607"/>
      <c r="BH80" s="607"/>
      <c r="BI80" s="607"/>
      <c r="BJ80" s="607"/>
      <c r="BK80" s="607"/>
      <c r="BL80" s="609"/>
      <c r="BM80" s="609"/>
      <c r="BN80" s="609"/>
      <c r="BO80" s="609"/>
      <c r="BP80" s="609"/>
      <c r="BQ80" s="687"/>
      <c r="BR80" s="687"/>
      <c r="BS80" s="687"/>
      <c r="BT80" s="687"/>
      <c r="BU80" s="687"/>
      <c r="BV80" s="687"/>
      <c r="BW80" s="687"/>
      <c r="BX80" s="687"/>
      <c r="BY80" s="687"/>
      <c r="BZ80" s="687"/>
      <c r="CA80" s="687"/>
      <c r="CB80" s="687"/>
      <c r="CC80" s="687"/>
      <c r="CD80" s="687"/>
      <c r="CE80" s="687"/>
      <c r="CF80" s="687"/>
      <c r="CG80" s="687"/>
      <c r="CH80" s="687"/>
    </row>
    <row r="81" spans="1:90" s="3" customFormat="1" ht="14.45" customHeight="1" thickTop="1" thickBot="1">
      <c r="A81" s="17"/>
      <c r="B81" s="17"/>
      <c r="C81" s="678"/>
      <c r="D81" s="1156"/>
      <c r="E81" s="1156"/>
      <c r="F81" s="1157"/>
      <c r="G81" s="1162"/>
      <c r="H81" s="1163"/>
      <c r="I81" s="1163"/>
      <c r="J81" s="1163"/>
      <c r="K81" s="1163"/>
      <c r="L81" s="1163"/>
      <c r="M81" s="1163"/>
      <c r="N81" s="1164"/>
      <c r="O81" s="1167"/>
      <c r="P81" s="48"/>
      <c r="Q81" s="48"/>
      <c r="R81" s="48"/>
      <c r="S81" s="48"/>
      <c r="T81" s="48"/>
      <c r="U81" s="48"/>
      <c r="V81" s="48"/>
      <c r="W81" s="48"/>
      <c r="X81" s="48"/>
      <c r="Y81" s="48"/>
      <c r="Z81" s="48"/>
      <c r="AA81" s="48"/>
      <c r="AB81" s="48"/>
      <c r="AC81" s="144"/>
      <c r="AD81" s="144"/>
      <c r="AE81" s="144"/>
      <c r="AF81" s="648"/>
      <c r="AG81" s="1171"/>
      <c r="AH81" s="852"/>
      <c r="AI81" s="853"/>
      <c r="AJ81" s="853"/>
      <c r="AK81" s="853"/>
      <c r="AL81" s="853"/>
      <c r="AM81" s="853"/>
      <c r="AN81" s="853"/>
      <c r="AO81" s="853"/>
      <c r="AP81" s="853"/>
      <c r="AQ81" s="853"/>
      <c r="AR81" s="853"/>
      <c r="AS81" s="853"/>
      <c r="AT81" s="853"/>
      <c r="AU81" s="853"/>
      <c r="AV81" s="1175"/>
      <c r="AW81" s="906"/>
      <c r="AX81" s="907"/>
      <c r="AY81" s="907"/>
      <c r="AZ81" s="907"/>
      <c r="BA81" s="908"/>
      <c r="BC81" s="21"/>
      <c r="BF81" s="607"/>
      <c r="BG81" s="607"/>
      <c r="BH81" s="607"/>
      <c r="BI81" s="607"/>
      <c r="BJ81" s="607"/>
      <c r="BK81" s="607"/>
      <c r="BL81" s="609"/>
      <c r="BM81" s="609"/>
      <c r="BN81" s="609"/>
      <c r="BO81" s="609"/>
      <c r="BP81" s="609"/>
      <c r="BQ81" s="687"/>
      <c r="BR81" s="687"/>
      <c r="BS81" s="687"/>
      <c r="BT81" s="687"/>
      <c r="BU81" s="687"/>
      <c r="BV81" s="687"/>
      <c r="BW81" s="687"/>
      <c r="BX81" s="687"/>
      <c r="BY81" s="687"/>
      <c r="BZ81" s="687"/>
      <c r="CA81" s="687"/>
      <c r="CB81" s="687"/>
      <c r="CC81" s="687"/>
      <c r="CD81" s="687"/>
      <c r="CE81" s="687"/>
      <c r="CF81" s="687"/>
      <c r="CG81" s="687"/>
      <c r="CH81" s="687"/>
    </row>
    <row r="82" spans="1:90" s="3" customFormat="1" ht="14.45" customHeight="1">
      <c r="A82" s="17"/>
      <c r="B82" s="17"/>
      <c r="C82" s="668" t="str">
        <f>IF(OR(AW171&lt;&gt;0,'③認定報告（学校入力用）'!B19=""),"",'③認定報告（学校入力用）'!B19)</f>
        <v/>
      </c>
      <c r="D82" s="1148" t="s">
        <v>65</v>
      </c>
      <c r="E82" s="1055"/>
      <c r="F82" s="1055"/>
      <c r="G82" s="1055"/>
      <c r="H82" s="1055"/>
      <c r="I82" s="1055"/>
      <c r="J82" s="1055"/>
      <c r="K82" s="1055"/>
      <c r="L82" s="1055"/>
      <c r="M82" s="1055"/>
      <c r="N82" s="1055"/>
      <c r="O82" s="1149"/>
      <c r="P82" s="108" t="s">
        <v>113</v>
      </c>
      <c r="Q82" s="38" t="s">
        <v>114</v>
      </c>
      <c r="R82" s="108"/>
      <c r="S82" s="2"/>
      <c r="T82" s="2"/>
      <c r="U82" s="2"/>
      <c r="V82" s="2"/>
      <c r="W82" s="2"/>
      <c r="X82" s="2"/>
      <c r="Y82" s="2"/>
      <c r="Z82" s="2"/>
      <c r="AA82" s="2"/>
      <c r="AB82" s="2"/>
      <c r="AC82" s="141"/>
      <c r="AD82" s="141"/>
      <c r="AE82" s="141"/>
      <c r="AF82" s="648"/>
      <c r="AG82" s="1171"/>
      <c r="AH82" s="852"/>
      <c r="AI82" s="853"/>
      <c r="AJ82" s="853"/>
      <c r="AK82" s="853"/>
      <c r="AL82" s="853"/>
      <c r="AM82" s="853"/>
      <c r="AN82" s="853"/>
      <c r="AO82" s="853"/>
      <c r="AP82" s="853"/>
      <c r="AQ82" s="853"/>
      <c r="AR82" s="853"/>
      <c r="AS82" s="853"/>
      <c r="AT82" s="853"/>
      <c r="AU82" s="853"/>
      <c r="AV82" s="1175"/>
      <c r="AW82" s="906"/>
      <c r="AX82" s="907"/>
      <c r="AY82" s="907"/>
      <c r="AZ82" s="907"/>
      <c r="BA82" s="908"/>
      <c r="BC82" s="21"/>
      <c r="BF82" s="607"/>
      <c r="BG82" s="607"/>
      <c r="BH82" s="607"/>
      <c r="BI82" s="607"/>
      <c r="BJ82" s="607"/>
      <c r="BK82" s="607"/>
      <c r="BL82" s="609"/>
      <c r="BM82" s="609"/>
      <c r="BN82" s="609"/>
      <c r="BO82" s="609"/>
      <c r="BP82" s="609"/>
      <c r="BQ82" s="687"/>
      <c r="BR82" s="687"/>
      <c r="BS82" s="687"/>
      <c r="BT82" s="687"/>
      <c r="BU82" s="687"/>
      <c r="BV82" s="687"/>
      <c r="BW82" s="687"/>
      <c r="BX82" s="687"/>
      <c r="BY82" s="687"/>
      <c r="BZ82" s="687"/>
      <c r="CA82" s="687"/>
      <c r="CB82" s="687"/>
      <c r="CC82" s="687"/>
      <c r="CD82" s="687"/>
      <c r="CE82" s="687"/>
      <c r="CF82" s="687"/>
      <c r="CG82" s="687"/>
      <c r="CH82" s="687"/>
    </row>
    <row r="83" spans="1:90" s="3" customFormat="1" ht="14.45" customHeight="1" thickBot="1">
      <c r="A83" s="17"/>
      <c r="B83" s="17"/>
      <c r="C83" s="669"/>
      <c r="D83" s="1150"/>
      <c r="E83" s="1151"/>
      <c r="F83" s="1151"/>
      <c r="G83" s="1151"/>
      <c r="H83" s="1151"/>
      <c r="I83" s="1151"/>
      <c r="J83" s="1151"/>
      <c r="K83" s="1151"/>
      <c r="L83" s="1151"/>
      <c r="M83" s="1151"/>
      <c r="N83" s="1151"/>
      <c r="O83" s="1152"/>
      <c r="P83" s="114" t="str">
        <f>IF(C79="✔","","✔")</f>
        <v>✔</v>
      </c>
      <c r="Q83" s="114" t="str">
        <f>IF(C82="✔","","✔")</f>
        <v>✔</v>
      </c>
      <c r="R83" s="108"/>
      <c r="S83" s="2"/>
      <c r="T83" s="2"/>
      <c r="U83" s="2"/>
      <c r="V83" s="2"/>
      <c r="W83" s="2"/>
      <c r="X83" s="2"/>
      <c r="Y83" s="2"/>
      <c r="Z83" s="2"/>
      <c r="AA83" s="2"/>
      <c r="AB83" s="2"/>
      <c r="AC83" s="141"/>
      <c r="AD83" s="141"/>
      <c r="AE83" s="145"/>
      <c r="AF83" s="1172"/>
      <c r="AG83" s="1173"/>
      <c r="AH83" s="855"/>
      <c r="AI83" s="856"/>
      <c r="AJ83" s="856"/>
      <c r="AK83" s="856"/>
      <c r="AL83" s="856"/>
      <c r="AM83" s="856"/>
      <c r="AN83" s="856"/>
      <c r="AO83" s="856"/>
      <c r="AP83" s="856"/>
      <c r="AQ83" s="856"/>
      <c r="AR83" s="856"/>
      <c r="AS83" s="856"/>
      <c r="AT83" s="856"/>
      <c r="AU83" s="856"/>
      <c r="AV83" s="1176"/>
      <c r="AW83" s="909"/>
      <c r="AX83" s="910"/>
      <c r="AY83" s="910"/>
      <c r="AZ83" s="910"/>
      <c r="BA83" s="911"/>
      <c r="BC83" s="21"/>
      <c r="BF83" s="607"/>
      <c r="BG83" s="607"/>
      <c r="BH83" s="607"/>
      <c r="BI83" s="607"/>
      <c r="BJ83" s="607"/>
      <c r="BK83" s="607"/>
      <c r="BL83" s="609"/>
      <c r="BM83" s="609"/>
      <c r="BN83" s="609"/>
      <c r="BO83" s="609"/>
      <c r="BP83" s="609"/>
      <c r="BQ83" s="687"/>
      <c r="BR83" s="687"/>
      <c r="BS83" s="687"/>
      <c r="BT83" s="687"/>
      <c r="BU83" s="687"/>
      <c r="BV83" s="687"/>
      <c r="BW83" s="687"/>
      <c r="BX83" s="687"/>
      <c r="BY83" s="687"/>
      <c r="BZ83" s="687"/>
      <c r="CA83" s="687"/>
      <c r="CB83" s="687"/>
      <c r="CC83" s="687"/>
      <c r="CD83" s="687"/>
      <c r="CE83" s="687"/>
      <c r="CF83" s="687"/>
      <c r="CG83" s="687"/>
      <c r="CH83" s="687"/>
    </row>
    <row r="84" spans="1:90" s="3" customFormat="1" ht="14.45" customHeight="1">
      <c r="A84" s="106"/>
      <c r="B84" s="106"/>
      <c r="D84" s="136"/>
      <c r="E84" s="638" t="s">
        <v>67</v>
      </c>
      <c r="F84" s="614" t="s">
        <v>68</v>
      </c>
      <c r="G84" s="136"/>
      <c r="H84" s="136"/>
      <c r="I84" s="136"/>
      <c r="J84" s="136"/>
      <c r="K84" s="136"/>
      <c r="L84" s="136"/>
      <c r="M84" s="136"/>
      <c r="N84" s="136"/>
      <c r="O84" s="135"/>
      <c r="P84" s="106"/>
      <c r="Q84" s="27"/>
      <c r="R84" s="27"/>
      <c r="AC84" s="136"/>
      <c r="AD84" s="136"/>
      <c r="AE84" s="136"/>
      <c r="AF84" s="136"/>
      <c r="AG84" s="136"/>
      <c r="AH84" s="136"/>
      <c r="AI84" s="136"/>
      <c r="AJ84" s="136"/>
      <c r="AK84" s="136"/>
      <c r="AL84" s="136"/>
      <c r="AM84" s="136"/>
      <c r="AN84" s="136"/>
      <c r="AO84" s="136"/>
      <c r="AP84" s="136"/>
      <c r="AQ84" s="136"/>
      <c r="AR84" s="136"/>
      <c r="AS84" s="136"/>
      <c r="AT84" s="136"/>
      <c r="AU84" s="136"/>
      <c r="AV84" s="136"/>
      <c r="AW84" s="136"/>
      <c r="AX84" s="136"/>
      <c r="AY84" s="136"/>
      <c r="AZ84" s="136"/>
      <c r="BA84" s="136"/>
      <c r="BC84" s="21"/>
      <c r="BF84" s="607" t="str">
        <f>AU88</f>
        <v/>
      </c>
      <c r="BG84" s="607"/>
      <c r="BH84" s="607">
        <f t="shared" ref="BH84" si="0">IF(BF84="✔",1,0)</f>
        <v>0</v>
      </c>
      <c r="BI84" s="607"/>
      <c r="BJ84" s="607" t="s">
        <v>90</v>
      </c>
      <c r="BK84" s="607"/>
      <c r="BL84" s="1194" t="str">
        <f>AW88</f>
        <v>廃止（返還必要）</v>
      </c>
      <c r="BM84" s="609"/>
      <c r="BN84" s="609"/>
      <c r="BO84" s="609"/>
      <c r="BP84" s="609"/>
      <c r="BQ84" s="828" t="str">
        <f>"①スカラＡＣで"&amp;AP62&amp;"始期「廃止（返還必要）」処理　②この異動願を印刷し機構へ送付してください。"</f>
        <v>①スカラＡＣで　  　年　  　 月始期「廃止（返還必要）」処理　②この異動願を印刷し機構へ送付してください。</v>
      </c>
      <c r="BR84" s="687"/>
      <c r="BS84" s="687"/>
      <c r="BT84" s="687"/>
      <c r="BU84" s="687"/>
      <c r="BV84" s="687"/>
      <c r="BW84" s="687"/>
      <c r="BX84" s="687"/>
      <c r="BY84" s="687"/>
      <c r="BZ84" s="687"/>
      <c r="CA84" s="687"/>
      <c r="CB84" s="687"/>
      <c r="CC84" s="687"/>
      <c r="CD84" s="687"/>
      <c r="CE84" s="687"/>
      <c r="CF84" s="687"/>
      <c r="CG84" s="687"/>
      <c r="CH84" s="687"/>
      <c r="CI84" s="1224"/>
      <c r="CJ84" s="1225"/>
      <c r="CK84" s="1225"/>
      <c r="CL84" s="1225"/>
    </row>
    <row r="85" spans="1:90" s="3" customFormat="1" ht="14.45" customHeight="1">
      <c r="A85" s="106"/>
      <c r="B85" s="106"/>
      <c r="C85" s="117"/>
      <c r="D85" s="137"/>
      <c r="E85" s="639"/>
      <c r="F85" s="615"/>
      <c r="G85" s="137"/>
      <c r="H85" s="137"/>
      <c r="I85" s="137"/>
      <c r="J85" s="137"/>
      <c r="K85" s="137"/>
      <c r="L85" s="137"/>
      <c r="M85" s="138"/>
      <c r="N85" s="138"/>
      <c r="O85" s="135"/>
      <c r="P85" s="17"/>
      <c r="AC85" s="136"/>
      <c r="AD85" s="136"/>
      <c r="AE85" s="136"/>
      <c r="AF85" s="136"/>
      <c r="AG85" s="136"/>
      <c r="AH85" s="136"/>
      <c r="AI85" s="136"/>
      <c r="AJ85" s="136"/>
      <c r="AK85" s="136"/>
      <c r="AL85" s="136"/>
      <c r="AM85" s="136"/>
      <c r="AN85" s="136"/>
      <c r="AO85" s="136"/>
      <c r="AP85" s="136"/>
      <c r="AQ85" s="136"/>
      <c r="AR85" s="136"/>
      <c r="AS85" s="136"/>
      <c r="AT85" s="136"/>
      <c r="AU85" s="136"/>
      <c r="AV85" s="136"/>
      <c r="AW85" s="136"/>
      <c r="AX85" s="136"/>
      <c r="AY85" s="136"/>
      <c r="AZ85" s="136"/>
      <c r="BA85" s="136"/>
      <c r="BC85" s="21"/>
      <c r="BF85" s="607"/>
      <c r="BG85" s="607"/>
      <c r="BH85" s="607"/>
      <c r="BI85" s="607"/>
      <c r="BJ85" s="607"/>
      <c r="BK85" s="607"/>
      <c r="BL85" s="609"/>
      <c r="BM85" s="609"/>
      <c r="BN85" s="609"/>
      <c r="BO85" s="609"/>
      <c r="BP85" s="609"/>
      <c r="BQ85" s="687"/>
      <c r="BR85" s="687"/>
      <c r="BS85" s="687"/>
      <c r="BT85" s="687"/>
      <c r="BU85" s="687"/>
      <c r="BV85" s="687"/>
      <c r="BW85" s="687"/>
      <c r="BX85" s="687"/>
      <c r="BY85" s="687"/>
      <c r="BZ85" s="687"/>
      <c r="CA85" s="687"/>
      <c r="CB85" s="687"/>
      <c r="CC85" s="687"/>
      <c r="CD85" s="687"/>
      <c r="CE85" s="687"/>
      <c r="CF85" s="687"/>
      <c r="CG85" s="687"/>
      <c r="CH85" s="687"/>
      <c r="CI85" s="1224"/>
      <c r="CJ85" s="1225"/>
      <c r="CK85" s="1225"/>
      <c r="CL85" s="1225"/>
    </row>
    <row r="86" spans="1:90" s="3" customFormat="1" ht="14.45" customHeight="1">
      <c r="A86" s="106"/>
      <c r="B86" s="106"/>
      <c r="C86" s="117"/>
      <c r="D86" s="137"/>
      <c r="E86" s="639"/>
      <c r="F86" s="615"/>
      <c r="G86" s="137"/>
      <c r="H86" s="137"/>
      <c r="I86" s="137"/>
      <c r="J86" s="137"/>
      <c r="K86" s="137"/>
      <c r="L86" s="137"/>
      <c r="M86" s="138"/>
      <c r="N86" s="138"/>
      <c r="O86" s="135"/>
      <c r="P86" s="17"/>
      <c r="T86" s="853" t="s">
        <v>128</v>
      </c>
      <c r="U86" s="853"/>
      <c r="V86" s="853"/>
      <c r="W86" s="853"/>
      <c r="X86" s="853"/>
      <c r="Y86" s="853"/>
      <c r="Z86" s="853"/>
      <c r="AA86" s="853"/>
      <c r="AB86" s="853"/>
      <c r="AC86" s="61"/>
      <c r="AD86" s="61"/>
      <c r="AE86" s="61"/>
      <c r="AF86" s="136"/>
      <c r="AG86" s="136"/>
      <c r="AH86" s="136"/>
      <c r="AI86" s="136"/>
      <c r="AJ86" s="136"/>
      <c r="AK86" s="136"/>
      <c r="AL86" s="136"/>
      <c r="AM86" s="136"/>
      <c r="AN86" s="136"/>
      <c r="AO86" s="136"/>
      <c r="AP86" s="136"/>
      <c r="AQ86" s="136"/>
      <c r="AR86" s="136"/>
      <c r="AS86" s="136"/>
      <c r="AT86" s="136"/>
      <c r="AU86" s="136"/>
      <c r="AV86" s="136"/>
      <c r="AW86" s="136"/>
      <c r="AX86" s="136"/>
      <c r="AY86" s="136"/>
      <c r="AZ86" s="136"/>
      <c r="BA86" s="136"/>
      <c r="BC86" s="21"/>
      <c r="BF86" s="607"/>
      <c r="BG86" s="607"/>
      <c r="BH86" s="607"/>
      <c r="BI86" s="607"/>
      <c r="BJ86" s="607"/>
      <c r="BK86" s="607"/>
      <c r="BL86" s="609"/>
      <c r="BM86" s="609"/>
      <c r="BN86" s="609"/>
      <c r="BO86" s="609"/>
      <c r="BP86" s="609"/>
      <c r="BQ86" s="687"/>
      <c r="BR86" s="687"/>
      <c r="BS86" s="687"/>
      <c r="BT86" s="687"/>
      <c r="BU86" s="687"/>
      <c r="BV86" s="687"/>
      <c r="BW86" s="687"/>
      <c r="BX86" s="687"/>
      <c r="BY86" s="687"/>
      <c r="BZ86" s="687"/>
      <c r="CA86" s="687"/>
      <c r="CB86" s="687"/>
      <c r="CC86" s="687"/>
      <c r="CD86" s="687"/>
      <c r="CE86" s="687"/>
      <c r="CF86" s="687"/>
      <c r="CG86" s="687"/>
      <c r="CH86" s="687"/>
      <c r="CI86" s="1224"/>
      <c r="CJ86" s="1225"/>
      <c r="CK86" s="1225"/>
      <c r="CL86" s="1225"/>
    </row>
    <row r="87" spans="1:90" s="3" customFormat="1" ht="14.45" customHeight="1" thickBot="1">
      <c r="A87" s="38">
        <f>IF(B87="✔",1,0)</f>
        <v>0</v>
      </c>
      <c r="B87" s="106"/>
      <c r="D87" s="1193" t="s">
        <v>126</v>
      </c>
      <c r="E87" s="1193"/>
      <c r="F87" s="1193"/>
      <c r="G87" s="1193"/>
      <c r="H87" s="1193"/>
      <c r="I87" s="1193"/>
      <c r="J87" s="1193"/>
      <c r="K87" s="1193"/>
      <c r="L87" s="1193"/>
      <c r="M87" s="1193"/>
      <c r="N87" s="1193"/>
      <c r="O87" s="1193"/>
      <c r="P87" s="17"/>
      <c r="R87" s="21"/>
      <c r="T87" s="872"/>
      <c r="U87" s="872"/>
      <c r="V87" s="872"/>
      <c r="W87" s="872"/>
      <c r="X87" s="872"/>
      <c r="Y87" s="872"/>
      <c r="Z87" s="872"/>
      <c r="AA87" s="872"/>
      <c r="AB87" s="872"/>
      <c r="AC87" s="61"/>
      <c r="AD87" s="61"/>
      <c r="AE87" s="61"/>
      <c r="AF87" s="136"/>
      <c r="AG87" s="136"/>
      <c r="AH87" s="136"/>
      <c r="AI87" s="136"/>
      <c r="AJ87" s="136"/>
      <c r="AK87" s="136"/>
      <c r="AL87" s="136"/>
      <c r="AM87" s="136"/>
      <c r="AN87" s="136"/>
      <c r="AO87" s="136"/>
      <c r="AP87" s="136"/>
      <c r="AQ87" s="136"/>
      <c r="AR87" s="61"/>
      <c r="AS87" s="136"/>
      <c r="AT87" s="136"/>
      <c r="AU87" s="136"/>
      <c r="AV87" s="136"/>
      <c r="AW87" s="136"/>
      <c r="AX87" s="866" t="s">
        <v>90</v>
      </c>
      <c r="AY87" s="866"/>
      <c r="AZ87" s="866"/>
      <c r="BA87" s="866"/>
      <c r="BC87" s="21"/>
      <c r="BF87" s="607"/>
      <c r="BG87" s="607"/>
      <c r="BH87" s="607"/>
      <c r="BI87" s="607"/>
      <c r="BJ87" s="607"/>
      <c r="BK87" s="607"/>
      <c r="BL87" s="609"/>
      <c r="BM87" s="609"/>
      <c r="BN87" s="609"/>
      <c r="BO87" s="609"/>
      <c r="BP87" s="609"/>
      <c r="BQ87" s="687"/>
      <c r="BR87" s="687"/>
      <c r="BS87" s="687"/>
      <c r="BT87" s="687"/>
      <c r="BU87" s="687"/>
      <c r="BV87" s="687"/>
      <c r="BW87" s="687"/>
      <c r="BX87" s="687"/>
      <c r="BY87" s="687"/>
      <c r="BZ87" s="687"/>
      <c r="CA87" s="687"/>
      <c r="CB87" s="687"/>
      <c r="CC87" s="687"/>
      <c r="CD87" s="687"/>
      <c r="CE87" s="687"/>
      <c r="CF87" s="687"/>
      <c r="CG87" s="687"/>
      <c r="CH87" s="687"/>
      <c r="CI87" s="1224"/>
      <c r="CJ87" s="1225"/>
      <c r="CK87" s="1225"/>
      <c r="CL87" s="1225"/>
    </row>
    <row r="88" spans="1:90" s="3" customFormat="1" ht="14.45" customHeight="1" thickTop="1">
      <c r="A88" s="38"/>
      <c r="B88" s="715">
        <f>IF(C88="✔",1,0)</f>
        <v>0</v>
      </c>
      <c r="C88" s="716" t="str">
        <f>IF(OR(AW171&lt;&gt;0,'③認定報告（学校入力用）'!B25=""),"",'③認定報告（学校入力用）'!B25)</f>
        <v/>
      </c>
      <c r="D88" s="879" t="s">
        <v>69</v>
      </c>
      <c r="E88" s="879"/>
      <c r="F88" s="1204" t="s">
        <v>55</v>
      </c>
      <c r="G88" s="1204"/>
      <c r="H88" s="1204"/>
      <c r="I88" s="1204"/>
      <c r="J88" s="1204"/>
      <c r="K88" s="1204"/>
      <c r="L88" s="1204"/>
      <c r="M88" s="1204"/>
      <c r="N88" s="1204"/>
      <c r="O88" s="1294" t="s">
        <v>78</v>
      </c>
      <c r="S88" s="1297" t="str">
        <f>IF(OR(AW171&lt;&gt;0,'③認定報告（学校入力用）'!R25=""),"",'③認定報告（学校入力用）'!R25)</f>
        <v/>
      </c>
      <c r="T88" s="1159" t="s">
        <v>47</v>
      </c>
      <c r="U88" s="1159"/>
      <c r="V88" s="1159"/>
      <c r="W88" s="1159"/>
      <c r="X88" s="1159"/>
      <c r="Y88" s="1159"/>
      <c r="Z88" s="1159"/>
      <c r="AA88" s="1159"/>
      <c r="AB88" s="1269" t="s">
        <v>84</v>
      </c>
      <c r="AC88" s="136"/>
      <c r="AD88" s="136"/>
      <c r="AE88" s="136"/>
      <c r="AF88" s="136"/>
      <c r="AG88" s="136"/>
      <c r="AH88" s="136"/>
      <c r="AI88" s="136"/>
      <c r="AJ88" s="136"/>
      <c r="AK88" s="136"/>
      <c r="AL88" s="136"/>
      <c r="AM88" s="136"/>
      <c r="AN88" s="136"/>
      <c r="AO88" s="136"/>
      <c r="AP88" s="136"/>
      <c r="AQ88" s="136"/>
      <c r="AR88" s="136"/>
      <c r="AS88" s="136"/>
      <c r="AT88" s="136"/>
      <c r="AU88" s="896" t="str">
        <f>IF(OR(AW171&lt;&gt;0,'③認定報告（学校入力用）'!AS25=""),"",'③認定報告（学校入力用）'!AS25)</f>
        <v/>
      </c>
      <c r="AV88" s="897"/>
      <c r="AW88" s="787" t="s">
        <v>218</v>
      </c>
      <c r="AX88" s="904"/>
      <c r="AY88" s="904"/>
      <c r="AZ88" s="904"/>
      <c r="BA88" s="905"/>
      <c r="BC88" s="21"/>
      <c r="BF88" s="607"/>
      <c r="BG88" s="607"/>
      <c r="BH88" s="607"/>
      <c r="BI88" s="607"/>
      <c r="BJ88" s="607"/>
      <c r="BK88" s="607"/>
      <c r="BL88" s="609"/>
      <c r="BM88" s="609"/>
      <c r="BN88" s="609"/>
      <c r="BO88" s="609"/>
      <c r="BP88" s="609"/>
      <c r="BQ88" s="687"/>
      <c r="BR88" s="687"/>
      <c r="BS88" s="687"/>
      <c r="BT88" s="687"/>
      <c r="BU88" s="687"/>
      <c r="BV88" s="687"/>
      <c r="BW88" s="687"/>
      <c r="BX88" s="687"/>
      <c r="BY88" s="687"/>
      <c r="BZ88" s="687"/>
      <c r="CA88" s="687"/>
      <c r="CB88" s="687"/>
      <c r="CC88" s="687"/>
      <c r="CD88" s="687"/>
      <c r="CE88" s="687"/>
      <c r="CF88" s="687"/>
      <c r="CG88" s="687"/>
      <c r="CH88" s="687"/>
      <c r="CI88" s="1224"/>
      <c r="CJ88" s="1225"/>
      <c r="CK88" s="1225"/>
      <c r="CL88" s="1225"/>
    </row>
    <row r="89" spans="1:90" s="3" customFormat="1" ht="14.45" customHeight="1" thickBot="1">
      <c r="A89" s="38"/>
      <c r="B89" s="715"/>
      <c r="C89" s="717"/>
      <c r="D89" s="880"/>
      <c r="E89" s="880"/>
      <c r="F89" s="1131"/>
      <c r="G89" s="1131"/>
      <c r="H89" s="1131"/>
      <c r="I89" s="1131"/>
      <c r="J89" s="1131"/>
      <c r="K89" s="1131"/>
      <c r="L89" s="1131"/>
      <c r="M89" s="1131"/>
      <c r="N89" s="1131"/>
      <c r="O89" s="1295"/>
      <c r="P89" s="633" t="s">
        <v>68</v>
      </c>
      <c r="Q89" s="634"/>
      <c r="R89" s="635"/>
      <c r="S89" s="1290"/>
      <c r="T89" s="1131"/>
      <c r="U89" s="1131"/>
      <c r="V89" s="1131"/>
      <c r="W89" s="1131"/>
      <c r="X89" s="1131"/>
      <c r="Y89" s="1131"/>
      <c r="Z89" s="1131"/>
      <c r="AA89" s="1131"/>
      <c r="AB89" s="1270"/>
      <c r="AC89" s="800" t="s">
        <v>66</v>
      </c>
      <c r="AD89" s="730"/>
      <c r="AE89" s="730"/>
      <c r="AF89" s="730"/>
      <c r="AG89" s="730"/>
      <c r="AH89" s="730"/>
      <c r="AI89" s="730"/>
      <c r="AJ89" s="730"/>
      <c r="AK89" s="730"/>
      <c r="AL89" s="730"/>
      <c r="AM89" s="730"/>
      <c r="AN89" s="730"/>
      <c r="AO89" s="730"/>
      <c r="AP89" s="730"/>
      <c r="AQ89" s="730"/>
      <c r="AR89" s="730"/>
      <c r="AS89" s="730"/>
      <c r="AT89" s="731"/>
      <c r="AU89" s="898"/>
      <c r="AV89" s="899"/>
      <c r="AW89" s="906"/>
      <c r="AX89" s="907"/>
      <c r="AY89" s="907"/>
      <c r="AZ89" s="907"/>
      <c r="BA89" s="908"/>
      <c r="BC89" s="21"/>
      <c r="BF89" s="607" t="str">
        <f>AU95</f>
        <v/>
      </c>
      <c r="BG89" s="607"/>
      <c r="BH89" s="607">
        <f t="shared" ref="BH89" si="1">IF(BF89="✔",1,0)</f>
        <v>0</v>
      </c>
      <c r="BI89" s="607"/>
      <c r="BJ89" s="607" t="s">
        <v>91</v>
      </c>
      <c r="BK89" s="607"/>
      <c r="BL89" s="1194" t="str">
        <f>AW95</f>
        <v>廃止（返還不要）</v>
      </c>
      <c r="BM89" s="609"/>
      <c r="BN89" s="609"/>
      <c r="BO89" s="609"/>
      <c r="BP89" s="609"/>
      <c r="BQ89" s="828" t="str">
        <f>"①スカラＡＣで"&amp;AP62&amp;"始期「廃止（返還不要）」処理　②この異動願を学校の定めた方法で保管してください。"</f>
        <v>①スカラＡＣで　  　年　  　 月始期「廃止（返還不要）」処理　②この異動願を学校の定めた方法で保管してください。</v>
      </c>
      <c r="BR89" s="687"/>
      <c r="BS89" s="687"/>
      <c r="BT89" s="687"/>
      <c r="BU89" s="687"/>
      <c r="BV89" s="687"/>
      <c r="BW89" s="687"/>
      <c r="BX89" s="687"/>
      <c r="BY89" s="687"/>
      <c r="BZ89" s="687"/>
      <c r="CA89" s="687"/>
      <c r="CB89" s="687"/>
      <c r="CC89" s="687"/>
      <c r="CD89" s="687"/>
      <c r="CE89" s="687"/>
      <c r="CF89" s="687"/>
      <c r="CG89" s="687"/>
      <c r="CH89" s="687"/>
    </row>
    <row r="90" spans="1:90" s="3" customFormat="1" ht="14.45" customHeight="1" thickTop="1">
      <c r="A90" s="38"/>
      <c r="B90" s="715"/>
      <c r="C90" s="717"/>
      <c r="D90" s="880"/>
      <c r="E90" s="880"/>
      <c r="F90" s="1131"/>
      <c r="G90" s="1131"/>
      <c r="H90" s="1131"/>
      <c r="I90" s="1131"/>
      <c r="J90" s="1131"/>
      <c r="K90" s="1131"/>
      <c r="L90" s="1131"/>
      <c r="M90" s="1131"/>
      <c r="N90" s="1131"/>
      <c r="O90" s="1295"/>
      <c r="P90" s="726" t="s">
        <v>81</v>
      </c>
      <c r="Q90" s="727"/>
      <c r="R90" s="728"/>
      <c r="S90" s="1290"/>
      <c r="T90" s="1131"/>
      <c r="U90" s="1131"/>
      <c r="V90" s="1131"/>
      <c r="W90" s="1131"/>
      <c r="X90" s="1131"/>
      <c r="Y90" s="1131"/>
      <c r="Z90" s="1131"/>
      <c r="AA90" s="1131"/>
      <c r="AB90" s="1270"/>
      <c r="AC90" s="146"/>
      <c r="AD90" s="147"/>
      <c r="AE90" s="147"/>
      <c r="AF90" s="147"/>
      <c r="AG90" s="147"/>
      <c r="AH90" s="147"/>
      <c r="AI90" s="147"/>
      <c r="AJ90" s="147"/>
      <c r="AK90" s="147"/>
      <c r="AL90" s="147"/>
      <c r="AM90" s="147"/>
      <c r="AN90" s="147"/>
      <c r="AO90" s="147"/>
      <c r="AP90" s="147"/>
      <c r="AQ90" s="147"/>
      <c r="AR90" s="795"/>
      <c r="AS90" s="795"/>
      <c r="AT90" s="796"/>
      <c r="AU90" s="898"/>
      <c r="AV90" s="899"/>
      <c r="AW90" s="906"/>
      <c r="AX90" s="907"/>
      <c r="AY90" s="907"/>
      <c r="AZ90" s="907"/>
      <c r="BA90" s="908"/>
      <c r="BC90" s="21"/>
      <c r="BF90" s="607"/>
      <c r="BG90" s="607"/>
      <c r="BH90" s="607"/>
      <c r="BI90" s="607"/>
      <c r="BJ90" s="607"/>
      <c r="BK90" s="607"/>
      <c r="BL90" s="609"/>
      <c r="BM90" s="609"/>
      <c r="BN90" s="609"/>
      <c r="BO90" s="609"/>
      <c r="BP90" s="609"/>
      <c r="BQ90" s="687"/>
      <c r="BR90" s="687"/>
      <c r="BS90" s="687"/>
      <c r="BT90" s="687"/>
      <c r="BU90" s="687"/>
      <c r="BV90" s="687"/>
      <c r="BW90" s="687"/>
      <c r="BX90" s="687"/>
      <c r="BY90" s="687"/>
      <c r="BZ90" s="687"/>
      <c r="CA90" s="687"/>
      <c r="CB90" s="687"/>
      <c r="CC90" s="687"/>
      <c r="CD90" s="687"/>
      <c r="CE90" s="687"/>
      <c r="CF90" s="687"/>
      <c r="CG90" s="687"/>
      <c r="CH90" s="687"/>
    </row>
    <row r="91" spans="1:90" s="3" customFormat="1" ht="14.45" customHeight="1" thickBot="1">
      <c r="A91" s="38">
        <f>IF(B91="✔",1,0)</f>
        <v>0</v>
      </c>
      <c r="B91" s="715"/>
      <c r="C91" s="717"/>
      <c r="D91" s="880"/>
      <c r="E91" s="880"/>
      <c r="F91" s="1131"/>
      <c r="G91" s="1131"/>
      <c r="H91" s="1131"/>
      <c r="I91" s="1131"/>
      <c r="J91" s="1131"/>
      <c r="K91" s="1131"/>
      <c r="L91" s="1131"/>
      <c r="M91" s="1131"/>
      <c r="N91" s="1131"/>
      <c r="O91" s="1295"/>
      <c r="P91" s="2"/>
      <c r="Q91" s="2"/>
      <c r="R91" s="114">
        <f>IF(S88="✔",1,0)</f>
        <v>0</v>
      </c>
      <c r="S91" s="1298"/>
      <c r="T91" s="1131"/>
      <c r="U91" s="1131"/>
      <c r="V91" s="1131"/>
      <c r="W91" s="1131"/>
      <c r="X91" s="1131"/>
      <c r="Y91" s="1131"/>
      <c r="Z91" s="1131"/>
      <c r="AA91" s="1131"/>
      <c r="AB91" s="1270"/>
      <c r="AC91" s="148"/>
      <c r="AD91" s="141"/>
      <c r="AE91" s="141"/>
      <c r="AF91" s="141"/>
      <c r="AG91" s="141"/>
      <c r="AH91" s="141"/>
      <c r="AI91" s="141"/>
      <c r="AJ91" s="141"/>
      <c r="AK91" s="141"/>
      <c r="AL91" s="141"/>
      <c r="AM91" s="141"/>
      <c r="AN91" s="141"/>
      <c r="AO91" s="141"/>
      <c r="AP91" s="141"/>
      <c r="AQ91" s="141"/>
      <c r="AR91" s="61"/>
      <c r="AS91" s="61"/>
      <c r="AT91" s="149"/>
      <c r="AU91" s="900"/>
      <c r="AV91" s="901"/>
      <c r="AW91" s="909"/>
      <c r="AX91" s="910"/>
      <c r="AY91" s="910"/>
      <c r="AZ91" s="910"/>
      <c r="BA91" s="911"/>
      <c r="BC91" s="21"/>
      <c r="BF91" s="607"/>
      <c r="BG91" s="607"/>
      <c r="BH91" s="607"/>
      <c r="BI91" s="607"/>
      <c r="BJ91" s="607"/>
      <c r="BK91" s="607"/>
      <c r="BL91" s="609"/>
      <c r="BM91" s="609"/>
      <c r="BN91" s="609"/>
      <c r="BO91" s="609"/>
      <c r="BP91" s="609"/>
      <c r="BQ91" s="687"/>
      <c r="BR91" s="687"/>
      <c r="BS91" s="687"/>
      <c r="BT91" s="687"/>
      <c r="BU91" s="687"/>
      <c r="BV91" s="687"/>
      <c r="BW91" s="687"/>
      <c r="BX91" s="687"/>
      <c r="BY91" s="687"/>
      <c r="BZ91" s="687"/>
      <c r="CA91" s="687"/>
      <c r="CB91" s="687"/>
      <c r="CC91" s="687"/>
      <c r="CD91" s="687"/>
      <c r="CE91" s="687"/>
      <c r="CF91" s="687"/>
      <c r="CG91" s="687"/>
      <c r="CH91" s="687"/>
    </row>
    <row r="92" spans="1:90" s="3" customFormat="1" ht="14.45" customHeight="1">
      <c r="A92" s="38"/>
      <c r="B92" s="715">
        <f>IF(C92="✔",1,0)</f>
        <v>0</v>
      </c>
      <c r="C92" s="1195" t="str">
        <f>IF(OR(AW171&lt;&gt;0,'③認定報告（学校入力用）'!B29=""),"",'③認定報告（学校入力用）'!B29)</f>
        <v/>
      </c>
      <c r="D92" s="880" t="s">
        <v>70</v>
      </c>
      <c r="E92" s="1198"/>
      <c r="F92" s="1131" t="s">
        <v>56</v>
      </c>
      <c r="G92" s="1131"/>
      <c r="H92" s="1131"/>
      <c r="I92" s="1131"/>
      <c r="J92" s="1131"/>
      <c r="K92" s="1131"/>
      <c r="L92" s="1131"/>
      <c r="M92" s="1131"/>
      <c r="N92" s="1131"/>
      <c r="O92" s="1295"/>
      <c r="P92" s="2"/>
      <c r="Q92" s="2"/>
      <c r="R92" s="715">
        <f>IF(S92="✔",1,0)</f>
        <v>0</v>
      </c>
      <c r="S92" s="1289" t="str">
        <f>IF(OR(AW171&lt;&gt;0,'③認定報告（学校入力用）'!R29=""),"",'③認定報告（学校入力用）'!R29)</f>
        <v/>
      </c>
      <c r="T92" s="1131" t="s">
        <v>48</v>
      </c>
      <c r="U92" s="1131"/>
      <c r="V92" s="1131"/>
      <c r="W92" s="1131"/>
      <c r="X92" s="1131"/>
      <c r="Y92" s="1131"/>
      <c r="Z92" s="1131"/>
      <c r="AA92" s="1131"/>
      <c r="AB92" s="1270"/>
      <c r="AC92" s="136"/>
      <c r="AD92" s="141"/>
      <c r="AE92" s="136"/>
      <c r="AF92" s="136"/>
      <c r="AG92" s="136"/>
      <c r="AH92" s="136"/>
      <c r="AI92" s="136"/>
      <c r="AJ92" s="136"/>
      <c r="AK92" s="136"/>
      <c r="AL92" s="136"/>
      <c r="AM92" s="136"/>
      <c r="AN92" s="136"/>
      <c r="AO92" s="136"/>
      <c r="AP92" s="136"/>
      <c r="AQ92" s="136"/>
      <c r="AR92" s="136"/>
      <c r="AS92" s="136"/>
      <c r="AT92" s="136"/>
      <c r="AU92" s="136"/>
      <c r="AV92" s="136"/>
      <c r="AW92" s="136"/>
      <c r="AX92" s="136"/>
      <c r="AY92" s="136"/>
      <c r="AZ92" s="136"/>
      <c r="BA92" s="136"/>
      <c r="BC92" s="21"/>
      <c r="BF92" s="607"/>
      <c r="BG92" s="607"/>
      <c r="BH92" s="607"/>
      <c r="BI92" s="607"/>
      <c r="BJ92" s="607"/>
      <c r="BK92" s="607"/>
      <c r="BL92" s="609"/>
      <c r="BM92" s="609"/>
      <c r="BN92" s="609"/>
      <c r="BO92" s="609"/>
      <c r="BP92" s="609"/>
      <c r="BQ92" s="687"/>
      <c r="BR92" s="687"/>
      <c r="BS92" s="687"/>
      <c r="BT92" s="687"/>
      <c r="BU92" s="687"/>
      <c r="BV92" s="687"/>
      <c r="BW92" s="687"/>
      <c r="BX92" s="687"/>
      <c r="BY92" s="687"/>
      <c r="BZ92" s="687"/>
      <c r="CA92" s="687"/>
      <c r="CB92" s="687"/>
      <c r="CC92" s="687"/>
      <c r="CD92" s="687"/>
      <c r="CE92" s="687"/>
      <c r="CF92" s="687"/>
      <c r="CG92" s="687"/>
      <c r="CH92" s="687"/>
    </row>
    <row r="93" spans="1:90" s="3" customFormat="1" ht="14.45" customHeight="1">
      <c r="A93" s="38"/>
      <c r="B93" s="715"/>
      <c r="C93" s="1196"/>
      <c r="D93" s="1198"/>
      <c r="E93" s="1198"/>
      <c r="F93" s="1131"/>
      <c r="G93" s="1131"/>
      <c r="H93" s="1131"/>
      <c r="I93" s="1131"/>
      <c r="J93" s="1131"/>
      <c r="K93" s="1131"/>
      <c r="L93" s="1131"/>
      <c r="M93" s="1131"/>
      <c r="N93" s="1131"/>
      <c r="O93" s="1295"/>
      <c r="P93" s="2"/>
      <c r="Q93" s="2"/>
      <c r="R93" s="715"/>
      <c r="S93" s="1290"/>
      <c r="T93" s="1131"/>
      <c r="U93" s="1131"/>
      <c r="V93" s="1131"/>
      <c r="W93" s="1131"/>
      <c r="X93" s="1131"/>
      <c r="Y93" s="1131"/>
      <c r="Z93" s="1131"/>
      <c r="AA93" s="1131"/>
      <c r="AB93" s="1270"/>
      <c r="AC93" s="136"/>
      <c r="AD93" s="141"/>
      <c r="AE93" s="136"/>
      <c r="AF93" s="136"/>
      <c r="AG93" s="136"/>
      <c r="AH93" s="136"/>
      <c r="AI93" s="136"/>
      <c r="AJ93" s="136"/>
      <c r="AK93" s="136"/>
      <c r="AL93" s="136"/>
      <c r="AM93" s="136"/>
      <c r="AN93" s="136"/>
      <c r="AO93" s="136"/>
      <c r="AP93" s="136"/>
      <c r="AQ93" s="136"/>
      <c r="AR93" s="136"/>
      <c r="AS93" s="136"/>
      <c r="AT93" s="136"/>
      <c r="AU93" s="136"/>
      <c r="AV93" s="136"/>
      <c r="AW93" s="136"/>
      <c r="AX93" s="136"/>
      <c r="AY93" s="136"/>
      <c r="AZ93" s="136"/>
      <c r="BA93" s="136"/>
      <c r="BC93" s="21"/>
      <c r="BF93" s="607"/>
      <c r="BG93" s="607"/>
      <c r="BH93" s="607"/>
      <c r="BI93" s="607"/>
      <c r="BJ93" s="607"/>
      <c r="BK93" s="607"/>
      <c r="BL93" s="609"/>
      <c r="BM93" s="609"/>
      <c r="BN93" s="609"/>
      <c r="BO93" s="609"/>
      <c r="BP93" s="609"/>
      <c r="BQ93" s="687"/>
      <c r="BR93" s="687"/>
      <c r="BS93" s="687"/>
      <c r="BT93" s="687"/>
      <c r="BU93" s="687"/>
      <c r="BV93" s="687"/>
      <c r="BW93" s="687"/>
      <c r="BX93" s="687"/>
      <c r="BY93" s="687"/>
      <c r="BZ93" s="687"/>
      <c r="CA93" s="687"/>
      <c r="CB93" s="687"/>
      <c r="CC93" s="687"/>
      <c r="CD93" s="687"/>
      <c r="CE93" s="687"/>
      <c r="CF93" s="687"/>
      <c r="CG93" s="687"/>
      <c r="CH93" s="687"/>
    </row>
    <row r="94" spans="1:90" s="3" customFormat="1" ht="14.45" customHeight="1" thickBot="1">
      <c r="A94" s="38"/>
      <c r="B94" s="715"/>
      <c r="C94" s="1196"/>
      <c r="D94" s="1198"/>
      <c r="E94" s="1198"/>
      <c r="F94" s="1131"/>
      <c r="G94" s="1131"/>
      <c r="H94" s="1131"/>
      <c r="I94" s="1131"/>
      <c r="J94" s="1131"/>
      <c r="K94" s="1131"/>
      <c r="L94" s="1131"/>
      <c r="M94" s="1131"/>
      <c r="N94" s="1131"/>
      <c r="O94" s="1295"/>
      <c r="P94" s="2"/>
      <c r="Q94" s="2"/>
      <c r="R94" s="715"/>
      <c r="S94" s="1290"/>
      <c r="T94" s="1131"/>
      <c r="U94" s="1131"/>
      <c r="V94" s="1131"/>
      <c r="W94" s="1131"/>
      <c r="X94" s="1131"/>
      <c r="Y94" s="1131"/>
      <c r="Z94" s="1131"/>
      <c r="AA94" s="1131"/>
      <c r="AB94" s="1270"/>
      <c r="AC94" s="136"/>
      <c r="AD94" s="141"/>
      <c r="AE94" s="136"/>
      <c r="AF94" s="136"/>
      <c r="AG94" s="136"/>
      <c r="AH94" s="136"/>
      <c r="AI94" s="136"/>
      <c r="AJ94" s="136"/>
      <c r="AK94" s="136"/>
      <c r="AL94" s="136"/>
      <c r="AM94" s="136"/>
      <c r="AN94" s="136"/>
      <c r="AO94" s="136"/>
      <c r="AP94" s="136"/>
      <c r="AQ94" s="136"/>
      <c r="AR94" s="136"/>
      <c r="AS94" s="136"/>
      <c r="AT94" s="136"/>
      <c r="AU94" s="136"/>
      <c r="AV94" s="136"/>
      <c r="AW94" s="136"/>
      <c r="AX94" s="866" t="s">
        <v>91</v>
      </c>
      <c r="AY94" s="866"/>
      <c r="AZ94" s="866"/>
      <c r="BA94" s="866"/>
      <c r="BC94" s="21"/>
      <c r="BF94" s="607" t="str">
        <f>D123</f>
        <v/>
      </c>
      <c r="BG94" s="607"/>
      <c r="BH94" s="607">
        <f t="shared" ref="BH94" si="2">IF(BF94="✔",1,0)</f>
        <v>0</v>
      </c>
      <c r="BI94" s="607"/>
      <c r="BJ94" s="607" t="s">
        <v>92</v>
      </c>
      <c r="BK94" s="607"/>
      <c r="BL94" s="609" t="str">
        <f>F123</f>
        <v>継続</v>
      </c>
      <c r="BM94" s="609"/>
      <c r="BN94" s="609"/>
      <c r="BO94" s="609"/>
      <c r="BP94" s="609"/>
      <c r="BQ94" s="828" t="str">
        <f>"①スカラＡＣで"&amp;AP62&amp;"始期「退学」処理　②この異動願を学校の定めた方法で保管してください。"</f>
        <v>①スカラＡＣで　  　年　  　 月始期「退学」処理　②この異動願を学校の定めた方法で保管してください。</v>
      </c>
      <c r="BR94" s="687"/>
      <c r="BS94" s="687"/>
      <c r="BT94" s="687"/>
      <c r="BU94" s="687"/>
      <c r="BV94" s="687"/>
      <c r="BW94" s="687"/>
      <c r="BX94" s="687"/>
      <c r="BY94" s="687"/>
      <c r="BZ94" s="687"/>
      <c r="CA94" s="687"/>
      <c r="CB94" s="687"/>
      <c r="CC94" s="687"/>
      <c r="CD94" s="687"/>
      <c r="CE94" s="687"/>
      <c r="CF94" s="687"/>
      <c r="CG94" s="687"/>
      <c r="CH94" s="687"/>
    </row>
    <row r="95" spans="1:90" s="3" customFormat="1" ht="14.45" customHeight="1" thickBot="1">
      <c r="A95" s="38">
        <f>IF(B95="✔",1,0)</f>
        <v>0</v>
      </c>
      <c r="B95" s="715"/>
      <c r="C95" s="1203"/>
      <c r="D95" s="1198"/>
      <c r="E95" s="1198"/>
      <c r="F95" s="1131"/>
      <c r="G95" s="1131"/>
      <c r="H95" s="1131"/>
      <c r="I95" s="1131"/>
      <c r="J95" s="1131"/>
      <c r="K95" s="1131"/>
      <c r="L95" s="1131"/>
      <c r="M95" s="1131"/>
      <c r="N95" s="1131"/>
      <c r="O95" s="1295"/>
      <c r="P95" s="2"/>
      <c r="Q95" s="2"/>
      <c r="R95" s="715"/>
      <c r="S95" s="1291"/>
      <c r="T95" s="1163"/>
      <c r="U95" s="1163"/>
      <c r="V95" s="1163"/>
      <c r="W95" s="1163"/>
      <c r="X95" s="1163"/>
      <c r="Y95" s="1163"/>
      <c r="Z95" s="1163"/>
      <c r="AA95" s="1163"/>
      <c r="AB95" s="1271"/>
      <c r="AC95" s="136"/>
      <c r="AD95" s="141"/>
      <c r="AE95" s="136"/>
      <c r="AF95" s="136"/>
      <c r="AG95" s="136"/>
      <c r="AH95" s="136"/>
      <c r="AI95" s="136"/>
      <c r="AJ95" s="136"/>
      <c r="AK95" s="136"/>
      <c r="AL95" s="136"/>
      <c r="AM95" s="136"/>
      <c r="AN95" s="136"/>
      <c r="AO95" s="136"/>
      <c r="AP95" s="136"/>
      <c r="AQ95" s="136"/>
      <c r="AR95" s="61"/>
      <c r="AS95" s="61"/>
      <c r="AT95" s="61"/>
      <c r="AU95" s="896" t="str">
        <f>IF(OR(AW171&lt;&gt;0,'③認定報告（学校入力用）'!AS32=""),"",'③認定報告（学校入力用）'!AS32)</f>
        <v/>
      </c>
      <c r="AV95" s="897"/>
      <c r="AW95" s="787" t="s">
        <v>217</v>
      </c>
      <c r="AX95" s="904"/>
      <c r="AY95" s="904"/>
      <c r="AZ95" s="904"/>
      <c r="BA95" s="905"/>
      <c r="BC95" s="21"/>
      <c r="BF95" s="607"/>
      <c r="BG95" s="607"/>
      <c r="BH95" s="607"/>
      <c r="BI95" s="607"/>
      <c r="BJ95" s="607"/>
      <c r="BK95" s="607"/>
      <c r="BL95" s="609"/>
      <c r="BM95" s="609"/>
      <c r="BN95" s="609"/>
      <c r="BO95" s="609"/>
      <c r="BP95" s="609"/>
      <c r="BQ95" s="687"/>
      <c r="BR95" s="687"/>
      <c r="BS95" s="687"/>
      <c r="BT95" s="687"/>
      <c r="BU95" s="687"/>
      <c r="BV95" s="687"/>
      <c r="BW95" s="687"/>
      <c r="BX95" s="687"/>
      <c r="BY95" s="687"/>
      <c r="BZ95" s="687"/>
      <c r="CA95" s="687"/>
      <c r="CB95" s="687"/>
      <c r="CC95" s="687"/>
      <c r="CD95" s="687"/>
      <c r="CE95" s="687"/>
      <c r="CF95" s="687"/>
      <c r="CG95" s="687"/>
      <c r="CH95" s="687"/>
    </row>
    <row r="96" spans="1:90" s="3" customFormat="1" ht="14.45" customHeight="1" thickBot="1">
      <c r="A96" s="38"/>
      <c r="B96" s="715">
        <f>IF(C96="✔",1,0)</f>
        <v>0</v>
      </c>
      <c r="C96" s="1195" t="str">
        <f>IF(OR(AW171&lt;&gt;0,'③認定報告（学校入力用）'!B33=""),"",'③認定報告（学校入力用）'!B33)</f>
        <v/>
      </c>
      <c r="D96" s="880" t="s">
        <v>71</v>
      </c>
      <c r="E96" s="1198"/>
      <c r="F96" s="1131" t="s">
        <v>57</v>
      </c>
      <c r="G96" s="1131"/>
      <c r="H96" s="1131"/>
      <c r="I96" s="1131"/>
      <c r="J96" s="1131"/>
      <c r="K96" s="1131"/>
      <c r="L96" s="1131"/>
      <c r="M96" s="1131"/>
      <c r="N96" s="1131"/>
      <c r="O96" s="1295"/>
      <c r="P96" s="2"/>
      <c r="Q96" s="2"/>
      <c r="R96" s="715">
        <f>R91+R92</f>
        <v>0</v>
      </c>
      <c r="S96" s="1201" t="str">
        <f>IF(OR(AW171&lt;&gt;0,'③認定報告（学校入力用）'!R33=""),"",'③認定報告（学校入力用）'!R33)</f>
        <v/>
      </c>
      <c r="T96" s="1191" t="s">
        <v>260</v>
      </c>
      <c r="U96" s="1191"/>
      <c r="V96" s="1191"/>
      <c r="W96" s="1191"/>
      <c r="X96" s="1191"/>
      <c r="Y96" s="1191"/>
      <c r="Z96" s="1191"/>
      <c r="AA96" s="1191"/>
      <c r="AB96" s="1191"/>
      <c r="AC96" s="729" t="s">
        <v>64</v>
      </c>
      <c r="AD96" s="730"/>
      <c r="AE96" s="730"/>
      <c r="AF96" s="730"/>
      <c r="AG96" s="730"/>
      <c r="AH96" s="730"/>
      <c r="AI96" s="730"/>
      <c r="AJ96" s="730"/>
      <c r="AK96" s="730"/>
      <c r="AL96" s="730"/>
      <c r="AM96" s="730"/>
      <c r="AN96" s="730"/>
      <c r="AO96" s="730"/>
      <c r="AP96" s="730"/>
      <c r="AQ96" s="730"/>
      <c r="AR96" s="730"/>
      <c r="AS96" s="730"/>
      <c r="AT96" s="731"/>
      <c r="AU96" s="898"/>
      <c r="AV96" s="899"/>
      <c r="AW96" s="906"/>
      <c r="AX96" s="907"/>
      <c r="AY96" s="907"/>
      <c r="AZ96" s="907"/>
      <c r="BA96" s="908"/>
      <c r="BC96" s="21"/>
      <c r="BF96" s="607"/>
      <c r="BG96" s="607"/>
      <c r="BH96" s="607"/>
      <c r="BI96" s="607"/>
      <c r="BJ96" s="607"/>
      <c r="BK96" s="607"/>
      <c r="BL96" s="609"/>
      <c r="BM96" s="609"/>
      <c r="BN96" s="609"/>
      <c r="BO96" s="609"/>
      <c r="BP96" s="609"/>
      <c r="BQ96" s="687"/>
      <c r="BR96" s="687"/>
      <c r="BS96" s="687"/>
      <c r="BT96" s="687"/>
      <c r="BU96" s="687"/>
      <c r="BV96" s="687"/>
      <c r="BW96" s="687"/>
      <c r="BX96" s="687"/>
      <c r="BY96" s="687"/>
      <c r="BZ96" s="687"/>
      <c r="CA96" s="687"/>
      <c r="CB96" s="687"/>
      <c r="CC96" s="687"/>
      <c r="CD96" s="687"/>
      <c r="CE96" s="687"/>
      <c r="CF96" s="687"/>
      <c r="CG96" s="687"/>
      <c r="CH96" s="687"/>
    </row>
    <row r="97" spans="1:86" s="3" customFormat="1" ht="14.45" customHeight="1" thickTop="1">
      <c r="A97" s="38"/>
      <c r="B97" s="715"/>
      <c r="C97" s="1196"/>
      <c r="D97" s="1198"/>
      <c r="E97" s="1198"/>
      <c r="F97" s="1131"/>
      <c r="G97" s="1131"/>
      <c r="H97" s="1131"/>
      <c r="I97" s="1131"/>
      <c r="J97" s="1131"/>
      <c r="K97" s="1131"/>
      <c r="L97" s="1131"/>
      <c r="M97" s="1131"/>
      <c r="N97" s="1131"/>
      <c r="O97" s="1295"/>
      <c r="P97" s="2"/>
      <c r="Q97" s="2"/>
      <c r="R97" s="715"/>
      <c r="S97" s="1202"/>
      <c r="T97" s="1192"/>
      <c r="U97" s="1192"/>
      <c r="V97" s="1192"/>
      <c r="W97" s="1192"/>
      <c r="X97" s="1192"/>
      <c r="Y97" s="1192"/>
      <c r="Z97" s="1192"/>
      <c r="AA97" s="1192"/>
      <c r="AB97" s="1192"/>
      <c r="AC97" s="150"/>
      <c r="AD97" s="147"/>
      <c r="AE97" s="147"/>
      <c r="AF97" s="147"/>
      <c r="AG97" s="147"/>
      <c r="AH97" s="147"/>
      <c r="AI97" s="147"/>
      <c r="AJ97" s="147"/>
      <c r="AK97" s="147"/>
      <c r="AL97" s="147"/>
      <c r="AM97" s="147"/>
      <c r="AN97" s="147"/>
      <c r="AO97" s="147"/>
      <c r="AP97" s="147"/>
      <c r="AQ97" s="147"/>
      <c r="AR97" s="795"/>
      <c r="AS97" s="795"/>
      <c r="AT97" s="796"/>
      <c r="AU97" s="898"/>
      <c r="AV97" s="899"/>
      <c r="AW97" s="906"/>
      <c r="AX97" s="907"/>
      <c r="AY97" s="907"/>
      <c r="AZ97" s="907"/>
      <c r="BA97" s="908"/>
      <c r="BC97" s="21"/>
      <c r="BF97" s="607"/>
      <c r="BG97" s="607"/>
      <c r="BH97" s="607"/>
      <c r="BI97" s="607"/>
      <c r="BJ97" s="607"/>
      <c r="BK97" s="607"/>
      <c r="BL97" s="609"/>
      <c r="BM97" s="609"/>
      <c r="BN97" s="609"/>
      <c r="BO97" s="609"/>
      <c r="BP97" s="609"/>
      <c r="BQ97" s="687"/>
      <c r="BR97" s="687"/>
      <c r="BS97" s="687"/>
      <c r="BT97" s="687"/>
      <c r="BU97" s="687"/>
      <c r="BV97" s="687"/>
      <c r="BW97" s="687"/>
      <c r="BX97" s="687"/>
      <c r="BY97" s="687"/>
      <c r="BZ97" s="687"/>
      <c r="CA97" s="687"/>
      <c r="CB97" s="687"/>
      <c r="CC97" s="687"/>
      <c r="CD97" s="687"/>
      <c r="CE97" s="687"/>
      <c r="CF97" s="687"/>
      <c r="CG97" s="687"/>
      <c r="CH97" s="687"/>
    </row>
    <row r="98" spans="1:86" s="3" customFormat="1" ht="14.45" customHeight="1" thickBot="1">
      <c r="A98" s="38"/>
      <c r="B98" s="715"/>
      <c r="C98" s="1196"/>
      <c r="D98" s="1198"/>
      <c r="E98" s="1198"/>
      <c r="F98" s="1131"/>
      <c r="G98" s="1131"/>
      <c r="H98" s="1131"/>
      <c r="I98" s="1131"/>
      <c r="J98" s="1131"/>
      <c r="K98" s="1131"/>
      <c r="L98" s="1131"/>
      <c r="M98" s="1131"/>
      <c r="N98" s="1131"/>
      <c r="O98" s="1295"/>
      <c r="P98" s="2"/>
      <c r="Q98" s="33"/>
      <c r="R98" s="715"/>
      <c r="S98" s="736"/>
      <c r="T98" s="1192"/>
      <c r="U98" s="1192"/>
      <c r="V98" s="1192"/>
      <c r="W98" s="1192"/>
      <c r="X98" s="1192"/>
      <c r="Y98" s="1192"/>
      <c r="Z98" s="1192"/>
      <c r="AA98" s="1192"/>
      <c r="AB98" s="1192"/>
      <c r="AC98" s="159" t="s">
        <v>113</v>
      </c>
      <c r="AD98" s="160" t="s">
        <v>114</v>
      </c>
      <c r="AE98" s="136"/>
      <c r="AF98" s="136"/>
      <c r="AG98" s="136"/>
      <c r="AH98" s="136"/>
      <c r="AI98" s="136"/>
      <c r="AJ98" s="136"/>
      <c r="AK98" s="136"/>
      <c r="AL98" s="141"/>
      <c r="AM98" s="141"/>
      <c r="AN98" s="136"/>
      <c r="AO98" s="136"/>
      <c r="AP98" s="136"/>
      <c r="AQ98" s="136"/>
      <c r="AR98" s="136"/>
      <c r="AS98" s="136"/>
      <c r="AT98" s="151"/>
      <c r="AU98" s="900"/>
      <c r="AV98" s="901"/>
      <c r="AW98" s="909"/>
      <c r="AX98" s="910"/>
      <c r="AY98" s="910"/>
      <c r="AZ98" s="910"/>
      <c r="BA98" s="911"/>
      <c r="BC98" s="21"/>
      <c r="BF98" s="607"/>
      <c r="BG98" s="607"/>
      <c r="BH98" s="607"/>
      <c r="BI98" s="607"/>
      <c r="BJ98" s="607"/>
      <c r="BK98" s="607"/>
      <c r="BL98" s="609"/>
      <c r="BM98" s="609"/>
      <c r="BN98" s="609"/>
      <c r="BO98" s="609"/>
      <c r="BP98" s="609"/>
      <c r="BQ98" s="687"/>
      <c r="BR98" s="687"/>
      <c r="BS98" s="687"/>
      <c r="BT98" s="687"/>
      <c r="BU98" s="687"/>
      <c r="BV98" s="687"/>
      <c r="BW98" s="687"/>
      <c r="BX98" s="687"/>
      <c r="BY98" s="687"/>
      <c r="BZ98" s="687"/>
      <c r="CA98" s="687"/>
      <c r="CB98" s="687"/>
      <c r="CC98" s="687"/>
      <c r="CD98" s="687"/>
      <c r="CE98" s="687"/>
      <c r="CF98" s="687"/>
      <c r="CG98" s="687"/>
      <c r="CH98" s="687"/>
    </row>
    <row r="99" spans="1:86" s="3" customFormat="1" ht="14.45" customHeight="1" thickBot="1">
      <c r="A99" s="38">
        <f>A87+A91+A95</f>
        <v>0</v>
      </c>
      <c r="B99" s="715"/>
      <c r="C99" s="1197"/>
      <c r="D99" s="1199"/>
      <c r="E99" s="1199"/>
      <c r="F99" s="1200"/>
      <c r="G99" s="1200"/>
      <c r="H99" s="1200"/>
      <c r="I99" s="1200"/>
      <c r="J99" s="1200"/>
      <c r="K99" s="1200"/>
      <c r="L99" s="1200"/>
      <c r="M99" s="1200"/>
      <c r="N99" s="1200"/>
      <c r="O99" s="1296"/>
      <c r="P99" s="108" t="s">
        <v>113</v>
      </c>
      <c r="Q99" s="38" t="s">
        <v>114</v>
      </c>
      <c r="R99" s="109"/>
      <c r="T99" s="136"/>
      <c r="U99" s="136"/>
      <c r="V99" s="788"/>
      <c r="W99" s="788"/>
      <c r="X99" s="136"/>
      <c r="Y99" s="136"/>
      <c r="Z99" s="136"/>
      <c r="AA99" s="136"/>
      <c r="AB99" s="136"/>
      <c r="AC99" s="341"/>
      <c r="AD99" s="341"/>
      <c r="AE99" s="141"/>
      <c r="AF99" s="136"/>
      <c r="AG99" s="136"/>
      <c r="AH99" s="136"/>
      <c r="AI99" s="136"/>
      <c r="AJ99" s="136"/>
      <c r="AK99" s="136"/>
      <c r="AL99" s="136"/>
      <c r="AM99" s="136"/>
      <c r="AN99" s="136"/>
      <c r="AO99" s="136"/>
      <c r="AP99" s="141"/>
      <c r="AQ99" s="136"/>
      <c r="AR99" s="136"/>
      <c r="AS99" s="136"/>
      <c r="AT99" s="136"/>
      <c r="AU99" s="136"/>
      <c r="AV99" s="136"/>
      <c r="AW99" s="136"/>
      <c r="AX99" s="136"/>
      <c r="AY99" s="136"/>
      <c r="AZ99" s="136"/>
      <c r="BA99" s="136"/>
      <c r="BC99" s="21"/>
      <c r="BF99" s="607" t="str">
        <f>T123</f>
        <v/>
      </c>
      <c r="BG99" s="607"/>
      <c r="BH99" s="607">
        <f t="shared" ref="BH99" si="3">IF(BF99="✔",1,0)</f>
        <v>0</v>
      </c>
      <c r="BI99" s="607"/>
      <c r="BJ99" s="607" t="s">
        <v>93</v>
      </c>
      <c r="BK99" s="607"/>
      <c r="BL99" s="609" t="str">
        <f>V123</f>
        <v>継続</v>
      </c>
      <c r="BM99" s="609"/>
      <c r="BN99" s="609"/>
      <c r="BO99" s="609"/>
      <c r="BP99" s="609"/>
      <c r="BQ99" s="828" t="str">
        <f>"①スカラＡＣで"&amp;AP62&amp;"始期「退学」処理　②この異動願を学校の定めた方法で保管してください。"</f>
        <v>①スカラＡＣで　  　年　  　 月始期「退学」処理　②この異動願を学校の定めた方法で保管してください。</v>
      </c>
      <c r="BR99" s="687"/>
      <c r="BS99" s="687"/>
      <c r="BT99" s="687"/>
      <c r="BU99" s="687"/>
      <c r="BV99" s="687"/>
      <c r="BW99" s="687"/>
      <c r="BX99" s="687"/>
      <c r="BY99" s="687"/>
      <c r="BZ99" s="687"/>
      <c r="CA99" s="687"/>
      <c r="CB99" s="687"/>
      <c r="CC99" s="687"/>
      <c r="CD99" s="687"/>
      <c r="CE99" s="687"/>
      <c r="CF99" s="687"/>
      <c r="CG99" s="687"/>
      <c r="CH99" s="687"/>
    </row>
    <row r="100" spans="1:86" s="3" customFormat="1" ht="14.45" customHeight="1" thickTop="1">
      <c r="A100" s="38"/>
      <c r="B100" s="715">
        <f>B88+B92+B96</f>
        <v>0</v>
      </c>
      <c r="C100" s="736" t="str">
        <f>IF(OR(AW171&lt;&gt;0,'③認定報告（学校入力用）'!B37=""),"",'③認定報告（学校入力用）'!B37)</f>
        <v/>
      </c>
      <c r="D100" s="852" t="s">
        <v>72</v>
      </c>
      <c r="E100" s="853"/>
      <c r="F100" s="853"/>
      <c r="G100" s="853"/>
      <c r="H100" s="853"/>
      <c r="I100" s="853"/>
      <c r="J100" s="853"/>
      <c r="K100" s="853"/>
      <c r="L100" s="853"/>
      <c r="M100" s="853"/>
      <c r="N100" s="853"/>
      <c r="O100" s="854"/>
      <c r="P100" s="114" t="str">
        <f>IF(OR(C88="✔",C92="✔",C96="✔"),"","✔")</f>
        <v>✔</v>
      </c>
      <c r="Q100" s="114" t="str">
        <f>IF(C100="✔","","✔")</f>
        <v>✔</v>
      </c>
      <c r="R100" s="33"/>
      <c r="S100" s="35"/>
      <c r="T100" s="98"/>
      <c r="U100" s="98"/>
      <c r="V100" s="98"/>
      <c r="W100" s="141"/>
      <c r="X100" s="141"/>
      <c r="Y100" s="789"/>
      <c r="Z100" s="141"/>
      <c r="AA100" s="141"/>
      <c r="AB100" s="789"/>
      <c r="AC100" s="141"/>
      <c r="AD100" s="141"/>
      <c r="AE100" s="789"/>
      <c r="AF100" s="141"/>
      <c r="AG100" s="141"/>
      <c r="AH100" s="789"/>
      <c r="AI100" s="141"/>
      <c r="AJ100" s="141"/>
      <c r="AK100" s="141"/>
      <c r="AL100" s="141"/>
      <c r="AM100" s="136"/>
      <c r="AN100" s="136"/>
      <c r="AO100" s="136"/>
      <c r="AP100" s="136"/>
      <c r="AQ100" s="136"/>
      <c r="AR100" s="136"/>
      <c r="AS100" s="136"/>
      <c r="AT100" s="151"/>
      <c r="AU100" s="136"/>
      <c r="AV100" s="136"/>
      <c r="AW100" s="136"/>
      <c r="AX100" s="136"/>
      <c r="AY100" s="136"/>
      <c r="AZ100" s="136"/>
      <c r="BA100" s="136"/>
      <c r="BC100" s="21"/>
      <c r="BF100" s="607"/>
      <c r="BG100" s="607"/>
      <c r="BH100" s="607"/>
      <c r="BI100" s="607"/>
      <c r="BJ100" s="607"/>
      <c r="BK100" s="607"/>
      <c r="BL100" s="609"/>
      <c r="BM100" s="609"/>
      <c r="BN100" s="609"/>
      <c r="BO100" s="609"/>
      <c r="BP100" s="609"/>
      <c r="BQ100" s="687"/>
      <c r="BR100" s="687"/>
      <c r="BS100" s="687"/>
      <c r="BT100" s="687"/>
      <c r="BU100" s="687"/>
      <c r="BV100" s="687"/>
      <c r="BW100" s="687"/>
      <c r="BX100" s="687"/>
      <c r="BY100" s="687"/>
      <c r="BZ100" s="687"/>
      <c r="CA100" s="687"/>
      <c r="CB100" s="687"/>
      <c r="CC100" s="687"/>
      <c r="CD100" s="687"/>
      <c r="CE100" s="687"/>
      <c r="CF100" s="687"/>
      <c r="CG100" s="687"/>
      <c r="CH100" s="687"/>
    </row>
    <row r="101" spans="1:86" s="3" customFormat="1" ht="14.45" customHeight="1">
      <c r="A101" s="106"/>
      <c r="B101" s="715"/>
      <c r="C101" s="737"/>
      <c r="D101" s="855"/>
      <c r="E101" s="856"/>
      <c r="F101" s="856"/>
      <c r="G101" s="856"/>
      <c r="H101" s="856"/>
      <c r="I101" s="856"/>
      <c r="J101" s="856"/>
      <c r="K101" s="856"/>
      <c r="L101" s="856"/>
      <c r="M101" s="856"/>
      <c r="N101" s="856"/>
      <c r="O101" s="857"/>
      <c r="P101" s="114"/>
      <c r="Q101" s="114"/>
      <c r="R101" s="33"/>
      <c r="S101" s="35"/>
      <c r="T101" s="98"/>
      <c r="U101" s="98"/>
      <c r="V101" s="98"/>
      <c r="W101" s="98"/>
      <c r="X101" s="98"/>
      <c r="Y101" s="789"/>
      <c r="Z101" s="342"/>
      <c r="AA101" s="342"/>
      <c r="AB101" s="789"/>
      <c r="AC101" s="141"/>
      <c r="AD101" s="141"/>
      <c r="AE101" s="789"/>
      <c r="AF101" s="141"/>
      <c r="AG101" s="141"/>
      <c r="AH101" s="789"/>
      <c r="AI101" s="141"/>
      <c r="AJ101" s="141"/>
      <c r="AK101" s="141"/>
      <c r="AL101" s="141"/>
      <c r="AM101" s="749"/>
      <c r="AN101" s="136"/>
      <c r="AO101" s="136"/>
      <c r="AP101" s="136"/>
      <c r="AQ101" s="136"/>
      <c r="AR101" s="136"/>
      <c r="AS101" s="136"/>
      <c r="AT101" s="151"/>
      <c r="AU101" s="136"/>
      <c r="AV101" s="136"/>
      <c r="AW101" s="136"/>
      <c r="AX101" s="136"/>
      <c r="AY101" s="136"/>
      <c r="AZ101" s="136"/>
      <c r="BA101" s="136"/>
      <c r="BC101" s="21"/>
      <c r="BF101" s="607"/>
      <c r="BG101" s="607"/>
      <c r="BH101" s="607"/>
      <c r="BI101" s="607"/>
      <c r="BJ101" s="607"/>
      <c r="BK101" s="607"/>
      <c r="BL101" s="609"/>
      <c r="BM101" s="609"/>
      <c r="BN101" s="609"/>
      <c r="BO101" s="609"/>
      <c r="BP101" s="609"/>
      <c r="BQ101" s="687"/>
      <c r="BR101" s="687"/>
      <c r="BS101" s="687"/>
      <c r="BT101" s="687"/>
      <c r="BU101" s="687"/>
      <c r="BV101" s="687"/>
      <c r="BW101" s="687"/>
      <c r="BX101" s="687"/>
      <c r="BY101" s="687"/>
      <c r="BZ101" s="687"/>
      <c r="CA101" s="687"/>
      <c r="CB101" s="687"/>
      <c r="CC101" s="687"/>
      <c r="CD101" s="687"/>
      <c r="CE101" s="687"/>
      <c r="CF101" s="687"/>
      <c r="CG101" s="687"/>
      <c r="CH101" s="687"/>
    </row>
    <row r="102" spans="1:86" s="26" customFormat="1" ht="14.45" customHeight="1">
      <c r="A102" s="106"/>
      <c r="B102" s="106"/>
      <c r="C102" s="3"/>
      <c r="D102" s="136"/>
      <c r="E102" s="638" t="s">
        <v>67</v>
      </c>
      <c r="F102" s="614" t="s">
        <v>68</v>
      </c>
      <c r="G102" s="136"/>
      <c r="H102" s="136"/>
      <c r="I102" s="61"/>
      <c r="J102" s="136"/>
      <c r="K102" s="136"/>
      <c r="L102" s="136"/>
      <c r="M102" s="139"/>
      <c r="N102" s="140"/>
      <c r="O102" s="141"/>
      <c r="P102" s="108"/>
      <c r="Q102" s="108"/>
      <c r="R102" s="2"/>
      <c r="S102" s="35"/>
      <c r="T102" s="141"/>
      <c r="U102" s="141"/>
      <c r="V102" s="141"/>
      <c r="W102" s="98"/>
      <c r="X102" s="141"/>
      <c r="Y102" s="141"/>
      <c r="Z102" s="141"/>
      <c r="AA102" s="141"/>
      <c r="AB102" s="141"/>
      <c r="AC102" s="141"/>
      <c r="AD102" s="141"/>
      <c r="AE102" s="141"/>
      <c r="AF102" s="141"/>
      <c r="AG102" s="141"/>
      <c r="AH102" s="141"/>
      <c r="AI102" s="141"/>
      <c r="AJ102" s="141"/>
      <c r="AK102" s="141"/>
      <c r="AL102" s="141"/>
      <c r="AM102" s="749"/>
      <c r="AN102" s="136"/>
      <c r="AO102" s="136"/>
      <c r="AP102" s="136"/>
      <c r="AQ102" s="136"/>
      <c r="AR102" s="136"/>
      <c r="AS102" s="136"/>
      <c r="AT102" s="151"/>
      <c r="AU102" s="115"/>
      <c r="AV102" s="115"/>
      <c r="AW102" s="139"/>
      <c r="AX102" s="139"/>
      <c r="AY102" s="139"/>
      <c r="AZ102" s="139"/>
      <c r="BA102" s="136"/>
      <c r="BB102" s="3"/>
      <c r="BC102" s="21"/>
      <c r="BF102" s="607"/>
      <c r="BG102" s="607"/>
      <c r="BH102" s="607"/>
      <c r="BI102" s="607"/>
      <c r="BJ102" s="607"/>
      <c r="BK102" s="607"/>
      <c r="BL102" s="609"/>
      <c r="BM102" s="609"/>
      <c r="BN102" s="609"/>
      <c r="BO102" s="609"/>
      <c r="BP102" s="609"/>
      <c r="BQ102" s="687"/>
      <c r="BR102" s="687"/>
      <c r="BS102" s="687"/>
      <c r="BT102" s="687"/>
      <c r="BU102" s="687"/>
      <c r="BV102" s="687"/>
      <c r="BW102" s="687"/>
      <c r="BX102" s="687"/>
      <c r="BY102" s="687"/>
      <c r="BZ102" s="687"/>
      <c r="CA102" s="687"/>
      <c r="CB102" s="687"/>
      <c r="CC102" s="687"/>
      <c r="CD102" s="687"/>
      <c r="CE102" s="687"/>
      <c r="CF102" s="687"/>
      <c r="CG102" s="687"/>
      <c r="CH102" s="687"/>
    </row>
    <row r="103" spans="1:86" s="26" customFormat="1" ht="14.45" customHeight="1">
      <c r="A103" s="106"/>
      <c r="B103" s="106"/>
      <c r="C103" s="3"/>
      <c r="D103" s="136"/>
      <c r="E103" s="639"/>
      <c r="F103" s="615"/>
      <c r="G103" s="136"/>
      <c r="H103" s="136"/>
      <c r="I103" s="61"/>
      <c r="J103" s="141"/>
      <c r="K103" s="141"/>
      <c r="L103" s="141"/>
      <c r="M103" s="139"/>
      <c r="N103" s="140"/>
      <c r="O103" s="141"/>
      <c r="P103" s="2"/>
      <c r="Q103" s="2"/>
      <c r="R103" s="2"/>
      <c r="S103" s="2"/>
      <c r="T103" s="141"/>
      <c r="U103" s="141"/>
      <c r="V103" s="141"/>
      <c r="W103" s="98"/>
      <c r="X103" s="141"/>
      <c r="Y103" s="141"/>
      <c r="Z103" s="141"/>
      <c r="AA103" s="141"/>
      <c r="AB103" s="141"/>
      <c r="AC103" s="141"/>
      <c r="AD103" s="141"/>
      <c r="AE103" s="141"/>
      <c r="AF103" s="141"/>
      <c r="AG103" s="141"/>
      <c r="AH103" s="141"/>
      <c r="AI103" s="141"/>
      <c r="AJ103" s="141"/>
      <c r="AK103" s="141"/>
      <c r="AL103" s="141"/>
      <c r="AM103" s="749"/>
      <c r="AN103" s="136"/>
      <c r="AO103" s="136"/>
      <c r="AP103" s="136"/>
      <c r="AQ103" s="136"/>
      <c r="AR103" s="136"/>
      <c r="AS103" s="136"/>
      <c r="AT103" s="151"/>
      <c r="AU103" s="115"/>
      <c r="AV103" s="115"/>
      <c r="AW103" s="139"/>
      <c r="AX103" s="139"/>
      <c r="AY103" s="139"/>
      <c r="AZ103" s="139"/>
      <c r="BA103" s="136"/>
      <c r="BB103" s="3"/>
      <c r="BC103" s="21"/>
      <c r="BF103" s="607"/>
      <c r="BG103" s="607"/>
      <c r="BH103" s="607"/>
      <c r="BI103" s="607"/>
      <c r="BJ103" s="607"/>
      <c r="BK103" s="607"/>
      <c r="BL103" s="609"/>
      <c r="BM103" s="609"/>
      <c r="BN103" s="609"/>
      <c r="BO103" s="609"/>
      <c r="BP103" s="609"/>
      <c r="BQ103" s="687"/>
      <c r="BR103" s="687"/>
      <c r="BS103" s="687"/>
      <c r="BT103" s="687"/>
      <c r="BU103" s="687"/>
      <c r="BV103" s="687"/>
      <c r="BW103" s="687"/>
      <c r="BX103" s="687"/>
      <c r="BY103" s="687"/>
      <c r="BZ103" s="687"/>
      <c r="CA103" s="687"/>
      <c r="CB103" s="687"/>
      <c r="CC103" s="687"/>
      <c r="CD103" s="687"/>
      <c r="CE103" s="687"/>
      <c r="CF103" s="687"/>
      <c r="CG103" s="687"/>
      <c r="CH103" s="687"/>
    </row>
    <row r="104" spans="1:86" s="26" customFormat="1" ht="14.45" customHeight="1">
      <c r="A104" s="106"/>
      <c r="B104" s="106"/>
      <c r="C104" s="3"/>
      <c r="D104" s="136"/>
      <c r="E104" s="639"/>
      <c r="F104" s="615"/>
      <c r="G104" s="136"/>
      <c r="H104" s="141"/>
      <c r="I104" s="61"/>
      <c r="J104" s="141"/>
      <c r="K104" s="141"/>
      <c r="L104" s="141"/>
      <c r="M104" s="139"/>
      <c r="N104" s="140"/>
      <c r="O104" s="141"/>
      <c r="P104" s="2"/>
      <c r="Q104" s="2"/>
      <c r="R104" s="2"/>
      <c r="S104" s="2"/>
      <c r="T104" s="141"/>
      <c r="U104" s="141"/>
      <c r="V104" s="141"/>
      <c r="W104" s="141"/>
      <c r="X104" s="141"/>
      <c r="Y104" s="141"/>
      <c r="Z104" s="141"/>
      <c r="AA104" s="61"/>
      <c r="AB104" s="61"/>
      <c r="AC104" s="141"/>
      <c r="AD104" s="141"/>
      <c r="AE104" s="141"/>
      <c r="AF104" s="141"/>
      <c r="AG104" s="141"/>
      <c r="AH104" s="141"/>
      <c r="AI104" s="141"/>
      <c r="AJ104" s="141"/>
      <c r="AK104" s="141"/>
      <c r="AL104" s="141"/>
      <c r="AM104" s="749"/>
      <c r="AN104" s="136"/>
      <c r="AO104" s="136"/>
      <c r="AP104" s="136"/>
      <c r="AQ104" s="136"/>
      <c r="AR104" s="136"/>
      <c r="AS104" s="136"/>
      <c r="AT104" s="136"/>
      <c r="AU104" s="136"/>
      <c r="AV104" s="136"/>
      <c r="AW104" s="136"/>
      <c r="AX104" s="136"/>
      <c r="AY104" s="136"/>
      <c r="AZ104" s="152"/>
      <c r="BA104" s="136"/>
      <c r="BB104" s="3"/>
      <c r="BC104" s="21"/>
      <c r="BF104" s="607" t="str">
        <f>AU119</f>
        <v/>
      </c>
      <c r="BG104" s="607"/>
      <c r="BH104" s="607">
        <f t="shared" ref="BH104" si="4">IF(BF104="✔",1,0)</f>
        <v>0</v>
      </c>
      <c r="BI104" s="607"/>
      <c r="BJ104" s="607" t="s">
        <v>94</v>
      </c>
      <c r="BK104" s="607"/>
      <c r="BL104" s="609" t="str">
        <f>AW119</f>
        <v>停止</v>
      </c>
      <c r="BM104" s="609"/>
      <c r="BN104" s="609"/>
      <c r="BO104" s="609"/>
      <c r="BP104" s="609"/>
      <c r="BQ104" s="828" t="str">
        <f>"①スカラＡＣで"&amp;AP62&amp;"始期「退学」処理　②この異動願を印刷し機構へ送付してください。"</f>
        <v>①スカラＡＣで　  　年　  　 月始期「退学」処理　②この異動願を印刷し機構へ送付してください。</v>
      </c>
      <c r="BR104" s="687"/>
      <c r="BS104" s="687"/>
      <c r="BT104" s="687"/>
      <c r="BU104" s="687"/>
      <c r="BV104" s="687"/>
      <c r="BW104" s="687"/>
      <c r="BX104" s="687"/>
      <c r="BY104" s="687"/>
      <c r="BZ104" s="687"/>
      <c r="CA104" s="687"/>
      <c r="CB104" s="687"/>
      <c r="CC104" s="687"/>
      <c r="CD104" s="687"/>
      <c r="CE104" s="687"/>
      <c r="CF104" s="687"/>
      <c r="CG104" s="687"/>
      <c r="CH104" s="687"/>
    </row>
    <row r="105" spans="1:86" s="26" customFormat="1" ht="14.45" customHeight="1" thickBot="1">
      <c r="A105" s="38">
        <f>IF(B105="✔",1,0)</f>
        <v>0</v>
      </c>
      <c r="B105" s="106"/>
      <c r="C105" s="3"/>
      <c r="D105" s="1292" t="s">
        <v>127</v>
      </c>
      <c r="E105" s="1292"/>
      <c r="F105" s="1292"/>
      <c r="G105" s="1292"/>
      <c r="H105" s="1292"/>
      <c r="I105" s="1292"/>
      <c r="J105" s="1292"/>
      <c r="K105" s="1292"/>
      <c r="L105" s="1292"/>
      <c r="M105" s="1292"/>
      <c r="N105" s="1292"/>
      <c r="O105" s="1292"/>
      <c r="P105" s="2"/>
      <c r="Q105" s="3"/>
      <c r="R105" s="3"/>
      <c r="S105" s="3"/>
      <c r="T105" s="1293"/>
      <c r="U105" s="1293"/>
      <c r="V105" s="1293"/>
      <c r="W105" s="1293"/>
      <c r="X105" s="1293"/>
      <c r="Y105" s="1293"/>
      <c r="Z105" s="1293"/>
      <c r="AA105" s="1293"/>
      <c r="AB105" s="1293"/>
      <c r="AC105" s="153"/>
      <c r="AD105" s="136"/>
      <c r="AE105" s="136"/>
      <c r="AF105" s="136"/>
      <c r="AG105" s="136"/>
      <c r="AH105" s="136"/>
      <c r="AI105" s="136"/>
      <c r="AJ105" s="136"/>
      <c r="AK105" s="136"/>
      <c r="AL105" s="344"/>
      <c r="AM105" s="750"/>
      <c r="AN105" s="136"/>
      <c r="AO105" s="136"/>
      <c r="AP105" s="136"/>
      <c r="AQ105" s="136"/>
      <c r="AR105" s="136"/>
      <c r="AS105" s="136"/>
      <c r="AT105" s="136"/>
      <c r="AU105" s="136"/>
      <c r="AV105" s="136"/>
      <c r="AW105" s="136"/>
      <c r="AX105" s="136"/>
      <c r="AY105" s="136"/>
      <c r="AZ105" s="152"/>
      <c r="BA105" s="136"/>
      <c r="BB105" s="3"/>
      <c r="BC105" s="21"/>
      <c r="BF105" s="607"/>
      <c r="BG105" s="607"/>
      <c r="BH105" s="607"/>
      <c r="BI105" s="607"/>
      <c r="BJ105" s="607"/>
      <c r="BK105" s="607"/>
      <c r="BL105" s="609"/>
      <c r="BM105" s="609"/>
      <c r="BN105" s="609"/>
      <c r="BO105" s="609"/>
      <c r="BP105" s="609"/>
      <c r="BQ105" s="687"/>
      <c r="BR105" s="687"/>
      <c r="BS105" s="687"/>
      <c r="BT105" s="687"/>
      <c r="BU105" s="687"/>
      <c r="BV105" s="687"/>
      <c r="BW105" s="687"/>
      <c r="BX105" s="687"/>
      <c r="BY105" s="687"/>
      <c r="BZ105" s="687"/>
      <c r="CA105" s="687"/>
      <c r="CB105" s="687"/>
      <c r="CC105" s="687"/>
      <c r="CD105" s="687"/>
      <c r="CE105" s="687"/>
      <c r="CF105" s="687"/>
      <c r="CG105" s="687"/>
      <c r="CH105" s="687"/>
    </row>
    <row r="106" spans="1:86" s="26" customFormat="1" ht="14.45" customHeight="1" thickTop="1" thickBot="1">
      <c r="A106" s="38"/>
      <c r="B106" s="715">
        <f>IF(C106="✔",1,0)</f>
        <v>0</v>
      </c>
      <c r="C106" s="716" t="str">
        <f>IF(OR(AW171&lt;&gt;0,'③認定報告（学校入力用）'!B43=""),"",'③認定報告（学校入力用）'!B43)</f>
        <v/>
      </c>
      <c r="D106" s="879" t="s">
        <v>74</v>
      </c>
      <c r="E106" s="879"/>
      <c r="F106" s="1204" t="s">
        <v>53</v>
      </c>
      <c r="G106" s="1204"/>
      <c r="H106" s="1204"/>
      <c r="I106" s="1204"/>
      <c r="J106" s="1204"/>
      <c r="K106" s="1204"/>
      <c r="L106" s="1204"/>
      <c r="M106" s="1204"/>
      <c r="N106" s="1204"/>
      <c r="O106" s="1294" t="s">
        <v>78</v>
      </c>
      <c r="P106" s="62" t="s">
        <v>68</v>
      </c>
      <c r="Q106" s="62"/>
      <c r="R106" s="62"/>
      <c r="S106" s="669" t="str">
        <f>IF(OR(AW171&lt;&gt;0,'③認定報告（学校入力用）'!R43=""),"",'③認定報告（学校入力用）'!R43)</f>
        <v/>
      </c>
      <c r="T106" s="1299" t="s">
        <v>259</v>
      </c>
      <c r="U106" s="1299"/>
      <c r="V106" s="1299"/>
      <c r="W106" s="1299"/>
      <c r="X106" s="1299"/>
      <c r="Y106" s="1299"/>
      <c r="Z106" s="1299"/>
      <c r="AA106" s="1299"/>
      <c r="AB106" s="1299"/>
      <c r="AC106" s="63" t="s">
        <v>68</v>
      </c>
      <c r="AD106" s="63"/>
      <c r="AE106" s="63"/>
      <c r="AF106" s="1205" t="str">
        <f>IF(OR(AW171&lt;&gt;0,'③認定報告（学校入力用）'!AE43=""),"",'③認定報告（学校入力用）'!AE43)</f>
        <v/>
      </c>
      <c r="AG106" s="1208" t="s">
        <v>129</v>
      </c>
      <c r="AH106" s="1209"/>
      <c r="AI106" s="1209"/>
      <c r="AJ106" s="1209"/>
      <c r="AK106" s="1209"/>
      <c r="AL106" s="1209"/>
      <c r="AM106" s="1209"/>
      <c r="AN106" s="1209"/>
      <c r="AO106" s="1209"/>
      <c r="AP106" s="1209"/>
      <c r="AQ106" s="1210"/>
      <c r="AR106" s="800" t="s">
        <v>68</v>
      </c>
      <c r="AS106" s="1256"/>
      <c r="AT106" s="731"/>
      <c r="AU106" s="1252" t="str">
        <f>IF(OR(AW182&lt;&gt;0,'③認定報告（学校入力用）'!AS43=""),"",'③認定報告（学校入力用）'!AS43)</f>
        <v/>
      </c>
      <c r="AV106" s="1253"/>
      <c r="AW106" s="787" t="s">
        <v>217</v>
      </c>
      <c r="AX106" s="904"/>
      <c r="AY106" s="904"/>
      <c r="AZ106" s="904"/>
      <c r="BA106" s="905"/>
      <c r="BB106" s="3"/>
      <c r="BC106" s="21"/>
      <c r="BF106" s="607"/>
      <c r="BG106" s="607"/>
      <c r="BH106" s="607"/>
      <c r="BI106" s="607"/>
      <c r="BJ106" s="607"/>
      <c r="BK106" s="607"/>
      <c r="BL106" s="609"/>
      <c r="BM106" s="609"/>
      <c r="BN106" s="609"/>
      <c r="BO106" s="609"/>
      <c r="BP106" s="609"/>
      <c r="BQ106" s="687"/>
      <c r="BR106" s="687"/>
      <c r="BS106" s="687"/>
      <c r="BT106" s="687"/>
      <c r="BU106" s="687"/>
      <c r="BV106" s="687"/>
      <c r="BW106" s="687"/>
      <c r="BX106" s="687"/>
      <c r="BY106" s="687"/>
      <c r="BZ106" s="687"/>
      <c r="CA106" s="687"/>
      <c r="CB106" s="687"/>
      <c r="CC106" s="687"/>
      <c r="CD106" s="687"/>
      <c r="CE106" s="687"/>
      <c r="CF106" s="687"/>
      <c r="CG106" s="687"/>
      <c r="CH106" s="687"/>
    </row>
    <row r="107" spans="1:86" s="26" customFormat="1" ht="14.45" customHeight="1" thickTop="1" thickBot="1">
      <c r="A107" s="38"/>
      <c r="B107" s="715"/>
      <c r="C107" s="717"/>
      <c r="D107" s="880"/>
      <c r="E107" s="880"/>
      <c r="F107" s="1131"/>
      <c r="G107" s="1131"/>
      <c r="H107" s="1131"/>
      <c r="I107" s="1131"/>
      <c r="J107" s="1131"/>
      <c r="K107" s="1131"/>
      <c r="L107" s="1131"/>
      <c r="M107" s="1131"/>
      <c r="N107" s="1131"/>
      <c r="O107" s="1295"/>
      <c r="P107" s="64" t="s">
        <v>81</v>
      </c>
      <c r="Q107" s="64"/>
      <c r="R107" s="65"/>
      <c r="S107" s="748"/>
      <c r="T107" s="1300"/>
      <c r="U107" s="1300"/>
      <c r="V107" s="1300"/>
      <c r="W107" s="1300"/>
      <c r="X107" s="1300"/>
      <c r="Y107" s="1300"/>
      <c r="Z107" s="1300"/>
      <c r="AA107" s="1300"/>
      <c r="AB107" s="1300"/>
      <c r="AC107" s="66" t="s">
        <v>67</v>
      </c>
      <c r="AD107" s="64"/>
      <c r="AE107" s="64"/>
      <c r="AF107" s="1206"/>
      <c r="AG107" s="852"/>
      <c r="AH107" s="853"/>
      <c r="AI107" s="853"/>
      <c r="AJ107" s="853"/>
      <c r="AK107" s="853"/>
      <c r="AL107" s="853"/>
      <c r="AM107" s="853"/>
      <c r="AN107" s="853"/>
      <c r="AO107" s="853"/>
      <c r="AP107" s="853"/>
      <c r="AQ107" s="1175"/>
      <c r="AR107" s="1257" t="s">
        <v>81</v>
      </c>
      <c r="AS107" s="1258"/>
      <c r="AT107" s="796"/>
      <c r="AU107" s="898"/>
      <c r="AV107" s="1254"/>
      <c r="AW107" s="906"/>
      <c r="AX107" s="907"/>
      <c r="AY107" s="907"/>
      <c r="AZ107" s="907"/>
      <c r="BA107" s="908"/>
      <c r="BB107" s="3"/>
      <c r="BC107" s="21"/>
      <c r="BF107" s="607"/>
      <c r="BG107" s="607"/>
      <c r="BH107" s="607"/>
      <c r="BI107" s="607"/>
      <c r="BJ107" s="607"/>
      <c r="BK107" s="607"/>
      <c r="BL107" s="609"/>
      <c r="BM107" s="609"/>
      <c r="BN107" s="609"/>
      <c r="BO107" s="609"/>
      <c r="BP107" s="609"/>
      <c r="BQ107" s="687"/>
      <c r="BR107" s="687"/>
      <c r="BS107" s="687"/>
      <c r="BT107" s="687"/>
      <c r="BU107" s="687"/>
      <c r="BV107" s="687"/>
      <c r="BW107" s="687"/>
      <c r="BX107" s="687"/>
      <c r="BY107" s="687"/>
      <c r="BZ107" s="687"/>
      <c r="CA107" s="687"/>
      <c r="CB107" s="687"/>
      <c r="CC107" s="687"/>
      <c r="CD107" s="687"/>
      <c r="CE107" s="687"/>
      <c r="CF107" s="687"/>
      <c r="CG107" s="687"/>
      <c r="CH107" s="687"/>
    </row>
    <row r="108" spans="1:86" s="26" customFormat="1" ht="14.45" customHeight="1">
      <c r="A108" s="38"/>
      <c r="B108" s="715"/>
      <c r="C108" s="717"/>
      <c r="D108" s="880"/>
      <c r="E108" s="880"/>
      <c r="F108" s="1131"/>
      <c r="G108" s="1131"/>
      <c r="H108" s="1131"/>
      <c r="I108" s="1131"/>
      <c r="J108" s="1131"/>
      <c r="K108" s="1131"/>
      <c r="L108" s="1131"/>
      <c r="M108" s="1131"/>
      <c r="N108" s="1131"/>
      <c r="O108" s="1295"/>
      <c r="P108" s="3"/>
      <c r="Q108" s="3"/>
      <c r="R108" s="715">
        <f>IF(S108="✔",1,0)</f>
        <v>0</v>
      </c>
      <c r="S108" s="676" t="str">
        <f>IF(OR(AW171&lt;&gt;0,'③認定報告（学校入力用）'!R45=""),"",'③認定報告（学校入力用）'!R45)</f>
        <v/>
      </c>
      <c r="T108" s="1153" t="s">
        <v>49</v>
      </c>
      <c r="U108" s="1153"/>
      <c r="V108" s="1154"/>
      <c r="W108" s="1219" t="s">
        <v>79</v>
      </c>
      <c r="X108" s="1217"/>
      <c r="Y108" s="1217"/>
      <c r="Z108" s="1217"/>
      <c r="AA108" s="1218"/>
      <c r="AB108" s="1259" t="s">
        <v>82</v>
      </c>
      <c r="AC108" s="136"/>
      <c r="AD108" s="136"/>
      <c r="AE108" s="163">
        <f>IF(AF106="✔",1,0)</f>
        <v>0</v>
      </c>
      <c r="AF108" s="1207"/>
      <c r="AG108" s="855"/>
      <c r="AH108" s="856"/>
      <c r="AI108" s="856"/>
      <c r="AJ108" s="856"/>
      <c r="AK108" s="856"/>
      <c r="AL108" s="856"/>
      <c r="AM108" s="856"/>
      <c r="AN108" s="856"/>
      <c r="AO108" s="856"/>
      <c r="AP108" s="856"/>
      <c r="AQ108" s="1176"/>
      <c r="AU108" s="898"/>
      <c r="AV108" s="1254"/>
      <c r="AW108" s="906"/>
      <c r="AX108" s="907"/>
      <c r="AY108" s="907"/>
      <c r="AZ108" s="907"/>
      <c r="BA108" s="908"/>
      <c r="BB108" s="3"/>
      <c r="BC108" s="21"/>
      <c r="BF108" s="607"/>
      <c r="BG108" s="607"/>
      <c r="BH108" s="607"/>
      <c r="BI108" s="607"/>
      <c r="BJ108" s="607"/>
      <c r="BK108" s="607"/>
      <c r="BL108" s="609"/>
      <c r="BM108" s="609"/>
      <c r="BN108" s="609"/>
      <c r="BO108" s="609"/>
      <c r="BP108" s="609"/>
      <c r="BQ108" s="687"/>
      <c r="BR108" s="687"/>
      <c r="BS108" s="687"/>
      <c r="BT108" s="687"/>
      <c r="BU108" s="687"/>
      <c r="BV108" s="687"/>
      <c r="BW108" s="687"/>
      <c r="BX108" s="687"/>
      <c r="BY108" s="687"/>
      <c r="BZ108" s="687"/>
      <c r="CA108" s="687"/>
      <c r="CB108" s="687"/>
      <c r="CC108" s="687"/>
      <c r="CD108" s="687"/>
      <c r="CE108" s="687"/>
      <c r="CF108" s="687"/>
      <c r="CG108" s="687"/>
      <c r="CH108" s="687"/>
    </row>
    <row r="109" spans="1:86" s="26" customFormat="1" ht="14.45" customHeight="1" thickBot="1">
      <c r="A109" s="38">
        <f t="shared" ref="A109" si="5">IF(B109="✔",1,0)</f>
        <v>0</v>
      </c>
      <c r="B109" s="715"/>
      <c r="C109" s="717"/>
      <c r="D109" s="880"/>
      <c r="E109" s="880"/>
      <c r="F109" s="1131"/>
      <c r="G109" s="1131"/>
      <c r="H109" s="1131"/>
      <c r="I109" s="1131"/>
      <c r="J109" s="1131"/>
      <c r="K109" s="1131"/>
      <c r="L109" s="1131"/>
      <c r="M109" s="1131"/>
      <c r="N109" s="1131"/>
      <c r="O109" s="1295"/>
      <c r="P109" s="3"/>
      <c r="Q109" s="3"/>
      <c r="R109" s="715"/>
      <c r="S109" s="677"/>
      <c r="T109" s="886"/>
      <c r="U109" s="886"/>
      <c r="V109" s="1155"/>
      <c r="W109" s="1220"/>
      <c r="X109" s="1055"/>
      <c r="Y109" s="1055"/>
      <c r="Z109" s="1055"/>
      <c r="AA109" s="1149"/>
      <c r="AB109" s="1260"/>
      <c r="AC109" s="136"/>
      <c r="AD109" s="136"/>
      <c r="AE109" s="866">
        <f>IF(AF109="✔",1,0)</f>
        <v>0</v>
      </c>
      <c r="AF109" s="1211" t="str">
        <f>IF(OR(AW171&lt;&gt;0,'③認定報告（学校入力用）'!AE46=""),"",'③認定報告（学校入力用）'!AE46)</f>
        <v/>
      </c>
      <c r="AG109" s="849" t="s">
        <v>130</v>
      </c>
      <c r="AH109" s="850"/>
      <c r="AI109" s="850"/>
      <c r="AJ109" s="850"/>
      <c r="AK109" s="850"/>
      <c r="AL109" s="850"/>
      <c r="AM109" s="850"/>
      <c r="AN109" s="850"/>
      <c r="AO109" s="850"/>
      <c r="AP109" s="850"/>
      <c r="AQ109" s="1174"/>
      <c r="AR109" s="148"/>
      <c r="AS109" s="141"/>
      <c r="AT109" s="145"/>
      <c r="AU109" s="900"/>
      <c r="AV109" s="1255"/>
      <c r="AW109" s="909"/>
      <c r="AX109" s="910"/>
      <c r="AY109" s="910"/>
      <c r="AZ109" s="910"/>
      <c r="BA109" s="911"/>
      <c r="BB109" s="3"/>
      <c r="BC109" s="21"/>
      <c r="BF109" s="607" t="str">
        <f>AU123</f>
        <v/>
      </c>
      <c r="BG109" s="607"/>
      <c r="BH109" s="607">
        <f t="shared" ref="BH109" si="6">IF(BF109="✔",1,0)</f>
        <v>0</v>
      </c>
      <c r="BI109" s="607"/>
      <c r="BJ109" s="607" t="s">
        <v>95</v>
      </c>
      <c r="BK109" s="607"/>
      <c r="BL109" s="609" t="str">
        <f>AW123</f>
        <v>警告</v>
      </c>
      <c r="BM109" s="609"/>
      <c r="BN109" s="609"/>
      <c r="BO109" s="609"/>
      <c r="BP109" s="609"/>
      <c r="BQ109" s="828" t="str">
        <f>"①スカラＡＣで"&amp;AP62&amp;"始期「退学」処理　②この異動願を印刷し機構へ送付してください。"</f>
        <v>①スカラＡＣで　  　年　  　 月始期「退学」処理　②この異動願を印刷し機構へ送付してください。</v>
      </c>
      <c r="BR109" s="687"/>
      <c r="BS109" s="687"/>
      <c r="BT109" s="687"/>
      <c r="BU109" s="687"/>
      <c r="BV109" s="687"/>
      <c r="BW109" s="687"/>
      <c r="BX109" s="687"/>
      <c r="BY109" s="687"/>
      <c r="BZ109" s="687"/>
      <c r="CA109" s="687"/>
      <c r="CB109" s="687"/>
      <c r="CC109" s="687"/>
      <c r="CD109" s="687"/>
      <c r="CE109" s="687"/>
      <c r="CF109" s="687"/>
      <c r="CG109" s="687"/>
      <c r="CH109" s="687"/>
    </row>
    <row r="110" spans="1:86" s="26" customFormat="1" ht="14.45" customHeight="1">
      <c r="A110" s="38"/>
      <c r="B110" s="715">
        <f t="shared" ref="B110" si="7">IF(C110="✔",1,0)</f>
        <v>0</v>
      </c>
      <c r="C110" s="1195" t="str">
        <f>IF(OR(AW171&lt;&gt;0,'③認定報告（学校入力用）'!B47=""),"",'③認定報告（学校入力用）'!B47)</f>
        <v/>
      </c>
      <c r="D110" s="880" t="s">
        <v>75</v>
      </c>
      <c r="E110" s="1198"/>
      <c r="F110" s="1131" t="s">
        <v>52</v>
      </c>
      <c r="G110" s="1131"/>
      <c r="H110" s="1131"/>
      <c r="I110" s="1131"/>
      <c r="J110" s="1131"/>
      <c r="K110" s="1131"/>
      <c r="L110" s="1131"/>
      <c r="M110" s="1131"/>
      <c r="N110" s="1131"/>
      <c r="O110" s="1295"/>
      <c r="P110" s="3"/>
      <c r="Q110" s="3"/>
      <c r="R110" s="715"/>
      <c r="S110" s="677"/>
      <c r="T110" s="886"/>
      <c r="U110" s="886"/>
      <c r="V110" s="1155"/>
      <c r="W110" s="1221"/>
      <c r="X110" s="1151"/>
      <c r="Y110" s="1151"/>
      <c r="Z110" s="1151"/>
      <c r="AA110" s="1152"/>
      <c r="AB110" s="1260"/>
      <c r="AC110" s="136"/>
      <c r="AD110" s="136"/>
      <c r="AE110" s="866"/>
      <c r="AF110" s="1206"/>
      <c r="AG110" s="852"/>
      <c r="AH110" s="853"/>
      <c r="AI110" s="853"/>
      <c r="AJ110" s="853"/>
      <c r="AK110" s="853"/>
      <c r="AL110" s="853"/>
      <c r="AM110" s="853"/>
      <c r="AN110" s="853"/>
      <c r="AO110" s="853"/>
      <c r="AP110" s="853"/>
      <c r="AQ110" s="1175"/>
      <c r="AR110" s="136"/>
      <c r="AS110" s="136"/>
      <c r="AT110" s="136"/>
      <c r="AU110" s="98"/>
      <c r="AV110" s="98"/>
      <c r="AW110" s="61"/>
      <c r="AX110" s="61"/>
      <c r="AY110" s="61"/>
      <c r="AZ110" s="61"/>
      <c r="BA110" s="136"/>
      <c r="BB110" s="3"/>
      <c r="BC110" s="21"/>
      <c r="BF110" s="607"/>
      <c r="BG110" s="607"/>
      <c r="BH110" s="607"/>
      <c r="BI110" s="607"/>
      <c r="BJ110" s="607"/>
      <c r="BK110" s="607"/>
      <c r="BL110" s="609"/>
      <c r="BM110" s="609"/>
      <c r="BN110" s="609"/>
      <c r="BO110" s="609"/>
      <c r="BP110" s="609"/>
      <c r="BQ110" s="687"/>
      <c r="BR110" s="687"/>
      <c r="BS110" s="687"/>
      <c r="BT110" s="687"/>
      <c r="BU110" s="687"/>
      <c r="BV110" s="687"/>
      <c r="BW110" s="687"/>
      <c r="BX110" s="687"/>
      <c r="BY110" s="687"/>
      <c r="BZ110" s="687"/>
      <c r="CA110" s="687"/>
      <c r="CB110" s="687"/>
      <c r="CC110" s="687"/>
      <c r="CD110" s="687"/>
      <c r="CE110" s="687"/>
      <c r="CF110" s="687"/>
      <c r="CG110" s="687"/>
      <c r="CH110" s="687"/>
    </row>
    <row r="111" spans="1:86" s="46" customFormat="1" ht="14.45" customHeight="1" thickBot="1">
      <c r="A111" s="38"/>
      <c r="B111" s="715"/>
      <c r="C111" s="1196"/>
      <c r="D111" s="1198"/>
      <c r="E111" s="1198"/>
      <c r="F111" s="1131"/>
      <c r="G111" s="1131"/>
      <c r="H111" s="1131"/>
      <c r="I111" s="1131"/>
      <c r="J111" s="1131"/>
      <c r="K111" s="1131"/>
      <c r="L111" s="1131"/>
      <c r="M111" s="1131"/>
      <c r="N111" s="1131"/>
      <c r="O111" s="1295"/>
      <c r="P111" s="3"/>
      <c r="Q111" s="3"/>
      <c r="R111" s="715">
        <f>IF(S111="✔",1,0)</f>
        <v>0</v>
      </c>
      <c r="S111" s="677" t="str">
        <f>IF(OR(AW171&lt;&gt;0,'③認定報告（学校入力用）'!R48=""),"",'③認定報告（学校入力用）'!R48)</f>
        <v/>
      </c>
      <c r="T111" s="886" t="s">
        <v>50</v>
      </c>
      <c r="U111" s="886"/>
      <c r="V111" s="1155"/>
      <c r="W111" s="867" t="s">
        <v>80</v>
      </c>
      <c r="X111" s="868"/>
      <c r="Y111" s="868"/>
      <c r="Z111" s="868"/>
      <c r="AA111" s="869"/>
      <c r="AB111" s="1260"/>
      <c r="AC111" s="136"/>
      <c r="AD111" s="136"/>
      <c r="AE111" s="866"/>
      <c r="AF111" s="1212"/>
      <c r="AG111" s="1213"/>
      <c r="AH111" s="872"/>
      <c r="AI111" s="872"/>
      <c r="AJ111" s="872"/>
      <c r="AK111" s="872"/>
      <c r="AL111" s="872"/>
      <c r="AM111" s="872"/>
      <c r="AN111" s="872"/>
      <c r="AO111" s="872"/>
      <c r="AP111" s="872"/>
      <c r="AQ111" s="1214"/>
      <c r="AR111" s="136"/>
      <c r="AS111" s="136"/>
      <c r="AT111" s="136"/>
      <c r="AU111" s="98"/>
      <c r="AV111" s="98"/>
      <c r="AW111" s="61"/>
      <c r="AX111" s="61"/>
      <c r="AY111" s="61"/>
      <c r="AZ111" s="61"/>
      <c r="BA111" s="136"/>
      <c r="BB111" s="3"/>
      <c r="BC111" s="21"/>
      <c r="BF111" s="607"/>
      <c r="BG111" s="607"/>
      <c r="BH111" s="607"/>
      <c r="BI111" s="607"/>
      <c r="BJ111" s="607"/>
      <c r="BK111" s="607"/>
      <c r="BL111" s="609"/>
      <c r="BM111" s="609"/>
      <c r="BN111" s="609"/>
      <c r="BO111" s="609"/>
      <c r="BP111" s="609"/>
      <c r="BQ111" s="687"/>
      <c r="BR111" s="687"/>
      <c r="BS111" s="687"/>
      <c r="BT111" s="687"/>
      <c r="BU111" s="687"/>
      <c r="BV111" s="687"/>
      <c r="BW111" s="687"/>
      <c r="BX111" s="687"/>
      <c r="BY111" s="687"/>
      <c r="BZ111" s="687"/>
      <c r="CA111" s="687"/>
      <c r="CB111" s="687"/>
      <c r="CC111" s="687"/>
      <c r="CD111" s="687"/>
      <c r="CE111" s="687"/>
      <c r="CF111" s="687"/>
      <c r="CG111" s="687"/>
      <c r="CH111" s="687"/>
    </row>
    <row r="112" spans="1:86" s="46" customFormat="1" ht="14.45" customHeight="1">
      <c r="A112" s="38"/>
      <c r="B112" s="715"/>
      <c r="C112" s="1196"/>
      <c r="D112" s="1198"/>
      <c r="E112" s="1198"/>
      <c r="F112" s="1131"/>
      <c r="G112" s="1131"/>
      <c r="H112" s="1131"/>
      <c r="I112" s="1131"/>
      <c r="J112" s="1131"/>
      <c r="K112" s="1131"/>
      <c r="L112" s="1131"/>
      <c r="M112" s="1131"/>
      <c r="N112" s="1131"/>
      <c r="O112" s="1295"/>
      <c r="P112" s="3"/>
      <c r="Q112" s="3"/>
      <c r="R112" s="715"/>
      <c r="S112" s="677"/>
      <c r="T112" s="886"/>
      <c r="U112" s="886"/>
      <c r="V112" s="1155"/>
      <c r="W112" s="870"/>
      <c r="X112" s="853"/>
      <c r="Y112" s="853"/>
      <c r="Z112" s="853"/>
      <c r="AA112" s="854"/>
      <c r="AB112" s="1260"/>
      <c r="AC112" s="136"/>
      <c r="AD112" s="136"/>
      <c r="AE112" s="866">
        <f>AE108+AE109</f>
        <v>0</v>
      </c>
      <c r="AF112" s="1215" t="str">
        <f>IF(OR(AW171&lt;&gt;0,'③認定報告（学校入力用）'!AE49=""),"",'③認定報告（学校入力用）'!AE49)</f>
        <v/>
      </c>
      <c r="AG112" s="1216" t="s">
        <v>262</v>
      </c>
      <c r="AH112" s="1217"/>
      <c r="AI112" s="1217"/>
      <c r="AJ112" s="1217"/>
      <c r="AK112" s="1217"/>
      <c r="AL112" s="1217"/>
      <c r="AM112" s="1217"/>
      <c r="AN112" s="1217"/>
      <c r="AO112" s="1217"/>
      <c r="AP112" s="1217"/>
      <c r="AQ112" s="1218"/>
      <c r="AR112" s="136"/>
      <c r="AS112" s="136"/>
      <c r="AT112" s="136"/>
      <c r="AU112" s="98"/>
      <c r="AV112" s="98"/>
      <c r="AW112" s="61"/>
      <c r="AX112" s="61"/>
      <c r="AY112" s="61"/>
      <c r="AZ112" s="61"/>
      <c r="BA112" s="136"/>
      <c r="BB112" s="3"/>
      <c r="BC112" s="21"/>
      <c r="BF112" s="607"/>
      <c r="BG112" s="607"/>
      <c r="BH112" s="607"/>
      <c r="BI112" s="607"/>
      <c r="BJ112" s="607"/>
      <c r="BK112" s="607"/>
      <c r="BL112" s="609"/>
      <c r="BM112" s="609"/>
      <c r="BN112" s="609"/>
      <c r="BO112" s="609"/>
      <c r="BP112" s="609"/>
      <c r="BQ112" s="687"/>
      <c r="BR112" s="687"/>
      <c r="BS112" s="687"/>
      <c r="BT112" s="687"/>
      <c r="BU112" s="687"/>
      <c r="BV112" s="687"/>
      <c r="BW112" s="687"/>
      <c r="BX112" s="687"/>
      <c r="BY112" s="687"/>
      <c r="BZ112" s="687"/>
      <c r="CA112" s="687"/>
      <c r="CB112" s="687"/>
      <c r="CC112" s="687"/>
      <c r="CD112" s="687"/>
      <c r="CE112" s="687"/>
      <c r="CF112" s="687"/>
      <c r="CG112" s="687"/>
      <c r="CH112" s="687"/>
    </row>
    <row r="113" spans="1:96" s="46" customFormat="1" ht="14.45" customHeight="1" thickBot="1">
      <c r="A113" s="38">
        <f t="shared" ref="A113" si="8">IF(B113="✔",1,0)</f>
        <v>0</v>
      </c>
      <c r="B113" s="715"/>
      <c r="C113" s="1203"/>
      <c r="D113" s="1198"/>
      <c r="E113" s="1198"/>
      <c r="F113" s="1131"/>
      <c r="G113" s="1131"/>
      <c r="H113" s="1131"/>
      <c r="I113" s="1131"/>
      <c r="J113" s="1131"/>
      <c r="K113" s="1131"/>
      <c r="L113" s="1131"/>
      <c r="M113" s="1131"/>
      <c r="N113" s="1131"/>
      <c r="O113" s="1295"/>
      <c r="P113" s="50"/>
      <c r="Q113" s="50"/>
      <c r="R113" s="715"/>
      <c r="S113" s="678"/>
      <c r="T113" s="1156"/>
      <c r="U113" s="1156"/>
      <c r="V113" s="1157"/>
      <c r="W113" s="871"/>
      <c r="X113" s="872"/>
      <c r="Y113" s="872"/>
      <c r="Z113" s="872"/>
      <c r="AA113" s="873"/>
      <c r="AB113" s="1261"/>
      <c r="AC113" s="159" t="s">
        <v>114</v>
      </c>
      <c r="AD113" s="160" t="s">
        <v>113</v>
      </c>
      <c r="AE113" s="866"/>
      <c r="AF113" s="648"/>
      <c r="AG113" s="1148"/>
      <c r="AH113" s="1055"/>
      <c r="AI113" s="1055"/>
      <c r="AJ113" s="1055"/>
      <c r="AK113" s="1055"/>
      <c r="AL113" s="1055"/>
      <c r="AM113" s="1055"/>
      <c r="AN113" s="1055"/>
      <c r="AO113" s="1055"/>
      <c r="AP113" s="1055"/>
      <c r="AQ113" s="1149"/>
      <c r="AR113" s="142"/>
      <c r="AS113" s="142"/>
      <c r="AT113" s="142"/>
      <c r="AU113" s="98"/>
      <c r="AV113" s="98"/>
      <c r="AW113" s="61"/>
      <c r="AX113" s="61"/>
      <c r="AY113" s="61"/>
      <c r="AZ113" s="61"/>
      <c r="BA113" s="142"/>
      <c r="BB113" s="50"/>
      <c r="BC113" s="21"/>
      <c r="BF113" s="607"/>
      <c r="BG113" s="607"/>
      <c r="BH113" s="759"/>
      <c r="BI113" s="759"/>
      <c r="BJ113" s="607"/>
      <c r="BK113" s="607"/>
      <c r="BL113" s="609"/>
      <c r="BM113" s="609"/>
      <c r="BN113" s="609"/>
      <c r="BO113" s="609"/>
      <c r="BP113" s="609"/>
      <c r="BQ113" s="687"/>
      <c r="BR113" s="687"/>
      <c r="BS113" s="687"/>
      <c r="BT113" s="687"/>
      <c r="BU113" s="687"/>
      <c r="BV113" s="687"/>
      <c r="BW113" s="687"/>
      <c r="BX113" s="687"/>
      <c r="BY113" s="687"/>
      <c r="BZ113" s="687"/>
      <c r="CA113" s="687"/>
      <c r="CB113" s="687"/>
      <c r="CC113" s="687"/>
      <c r="CD113" s="687"/>
      <c r="CE113" s="687"/>
      <c r="CF113" s="687"/>
      <c r="CG113" s="687"/>
      <c r="CH113" s="687"/>
    </row>
    <row r="114" spans="1:96" s="46" customFormat="1" ht="14.45" customHeight="1">
      <c r="A114" s="38"/>
      <c r="B114" s="715">
        <f t="shared" ref="B114" si="9">IF(C114="✔",1,0)</f>
        <v>0</v>
      </c>
      <c r="C114" s="1195" t="str">
        <f>IF(OR(AW171&lt;&gt;0,'③認定報告（学校入力用）'!B51=""),"",'③認定報告（学校入力用）'!B51)</f>
        <v/>
      </c>
      <c r="D114" s="880" t="s">
        <v>76</v>
      </c>
      <c r="E114" s="1198"/>
      <c r="F114" s="1131" t="s">
        <v>54</v>
      </c>
      <c r="G114" s="1131"/>
      <c r="H114" s="1131"/>
      <c r="I114" s="1131"/>
      <c r="J114" s="1131"/>
      <c r="K114" s="1131"/>
      <c r="L114" s="1131"/>
      <c r="M114" s="1131"/>
      <c r="N114" s="1131"/>
      <c r="O114" s="1295"/>
      <c r="P114" s="50"/>
      <c r="Q114" s="50"/>
      <c r="R114" s="764">
        <f>R108+R111</f>
        <v>0</v>
      </c>
      <c r="S114" s="50"/>
      <c r="T114" s="142"/>
      <c r="U114" s="142"/>
      <c r="V114" s="142"/>
      <c r="W114" s="772" t="s">
        <v>66</v>
      </c>
      <c r="X114" s="142"/>
      <c r="Y114" s="142"/>
      <c r="Z114" s="142"/>
      <c r="AA114" s="142"/>
      <c r="AB114" s="142"/>
      <c r="AC114" s="161" t="str">
        <f>IF(OR(S108="✔",S111="✔"),"","✔")</f>
        <v>✔</v>
      </c>
      <c r="AD114" s="161" t="str">
        <f>IF(S106="✔","","✔")</f>
        <v>✔</v>
      </c>
      <c r="AE114" s="866"/>
      <c r="AF114" s="1172"/>
      <c r="AG114" s="1150"/>
      <c r="AH114" s="1151"/>
      <c r="AI114" s="1151"/>
      <c r="AJ114" s="1151"/>
      <c r="AK114" s="1151"/>
      <c r="AL114" s="1151"/>
      <c r="AM114" s="1151"/>
      <c r="AN114" s="1151"/>
      <c r="AO114" s="1151"/>
      <c r="AP114" s="1151"/>
      <c r="AQ114" s="1152"/>
      <c r="AR114" s="142"/>
      <c r="AS114" s="142"/>
      <c r="AT114" s="142"/>
      <c r="AU114" s="143"/>
      <c r="AV114" s="143"/>
      <c r="AW114" s="143"/>
      <c r="AX114" s="143"/>
      <c r="AY114" s="143"/>
      <c r="AZ114" s="154"/>
      <c r="BA114" s="142"/>
      <c r="BB114" s="50"/>
      <c r="BC114" s="21"/>
      <c r="BF114" s="1262" t="str">
        <f>AU106</f>
        <v/>
      </c>
      <c r="BG114" s="1263"/>
      <c r="BH114" s="607">
        <f>IF(BF114="✔",1,0)</f>
        <v>0</v>
      </c>
      <c r="BI114" s="607"/>
      <c r="BJ114" s="846" t="s">
        <v>246</v>
      </c>
      <c r="BK114" s="607"/>
      <c r="BL114" s="609" t="str">
        <f>AW106</f>
        <v>廃止（返還不要）</v>
      </c>
      <c r="BM114" s="609"/>
      <c r="BN114" s="609"/>
      <c r="BO114" s="609"/>
      <c r="BP114" s="609"/>
      <c r="BQ114" s="828" t="str">
        <f>"①スカラＡＣで"&amp;AP62&amp;"始期「廃止（返還不要）」処理　②この異動願を学校の定めた方法で保管してください。"</f>
        <v>①スカラＡＣで　  　年　  　 月始期「廃止（返還不要）」処理　②この異動願を学校の定めた方法で保管してください。</v>
      </c>
      <c r="BR114" s="687"/>
      <c r="BS114" s="687"/>
      <c r="BT114" s="687"/>
      <c r="BU114" s="687"/>
      <c r="BV114" s="687"/>
      <c r="BW114" s="687"/>
      <c r="BX114" s="687"/>
      <c r="BY114" s="687"/>
      <c r="BZ114" s="687"/>
      <c r="CA114" s="687"/>
      <c r="CB114" s="687"/>
      <c r="CC114" s="687"/>
      <c r="CD114" s="687"/>
      <c r="CE114" s="687"/>
      <c r="CF114" s="687"/>
      <c r="CG114" s="687"/>
      <c r="CH114" s="687"/>
    </row>
    <row r="115" spans="1:96" s="46" customFormat="1" ht="14.45" customHeight="1">
      <c r="A115" s="38"/>
      <c r="B115" s="715"/>
      <c r="C115" s="1196"/>
      <c r="D115" s="1198"/>
      <c r="E115" s="1198"/>
      <c r="F115" s="1131"/>
      <c r="G115" s="1131"/>
      <c r="H115" s="1131"/>
      <c r="I115" s="1131"/>
      <c r="J115" s="1131"/>
      <c r="K115" s="1131"/>
      <c r="L115" s="1131"/>
      <c r="M115" s="1131"/>
      <c r="N115" s="1131"/>
      <c r="O115" s="1295"/>
      <c r="P115" s="52"/>
      <c r="Q115" s="2"/>
      <c r="R115" s="764"/>
      <c r="S115" s="52"/>
      <c r="T115" s="98"/>
      <c r="U115" s="98"/>
      <c r="V115" s="98"/>
      <c r="W115" s="772"/>
      <c r="X115" s="136"/>
      <c r="Y115" s="136"/>
      <c r="Z115" s="136"/>
      <c r="AA115" s="136"/>
      <c r="AB115" s="136"/>
      <c r="AC115" s="136"/>
      <c r="AD115" s="136"/>
      <c r="AE115" s="143"/>
      <c r="AF115" s="143"/>
      <c r="AG115" s="143"/>
      <c r="AH115" s="143"/>
      <c r="AI115" s="143"/>
      <c r="AJ115" s="143"/>
      <c r="AK115" s="143"/>
      <c r="AL115" s="804" t="s">
        <v>263</v>
      </c>
      <c r="AM115" s="801" t="s">
        <v>68</v>
      </c>
      <c r="AN115" s="143"/>
      <c r="AO115" s="143"/>
      <c r="AP115" s="143"/>
      <c r="AQ115" s="143"/>
      <c r="AR115" s="143"/>
      <c r="AS115" s="143"/>
      <c r="AT115" s="143"/>
      <c r="AU115" s="143"/>
      <c r="AV115" s="139"/>
      <c r="AW115" s="139"/>
      <c r="AX115" s="139"/>
      <c r="AY115" s="139"/>
      <c r="AZ115" s="154"/>
      <c r="BA115" s="143"/>
      <c r="BB115" s="52"/>
      <c r="BC115" s="21"/>
      <c r="BF115" s="1263"/>
      <c r="BG115" s="1263"/>
      <c r="BH115" s="607"/>
      <c r="BI115" s="607"/>
      <c r="BJ115" s="607"/>
      <c r="BK115" s="607"/>
      <c r="BL115" s="609"/>
      <c r="BM115" s="609"/>
      <c r="BN115" s="609"/>
      <c r="BO115" s="609"/>
      <c r="BP115" s="609"/>
      <c r="BQ115" s="687"/>
      <c r="BR115" s="687"/>
      <c r="BS115" s="687"/>
      <c r="BT115" s="687"/>
      <c r="BU115" s="687"/>
      <c r="BV115" s="687"/>
      <c r="BW115" s="687"/>
      <c r="BX115" s="687"/>
      <c r="BY115" s="687"/>
      <c r="BZ115" s="687"/>
      <c r="CA115" s="687"/>
      <c r="CB115" s="687"/>
      <c r="CC115" s="687"/>
      <c r="CD115" s="687"/>
      <c r="CE115" s="687"/>
      <c r="CF115" s="687"/>
      <c r="CG115" s="687"/>
      <c r="CH115" s="687"/>
    </row>
    <row r="116" spans="1:96" s="46" customFormat="1" ht="14.45" customHeight="1">
      <c r="A116" s="38"/>
      <c r="B116" s="715"/>
      <c r="C116" s="1196"/>
      <c r="D116" s="1198"/>
      <c r="E116" s="1198"/>
      <c r="F116" s="1131"/>
      <c r="G116" s="1131"/>
      <c r="H116" s="1131"/>
      <c r="I116" s="1131"/>
      <c r="J116" s="1131"/>
      <c r="K116" s="1131"/>
      <c r="L116" s="1131"/>
      <c r="M116" s="1131"/>
      <c r="N116" s="1131"/>
      <c r="O116" s="1295"/>
      <c r="P116" s="52"/>
      <c r="Q116" s="2"/>
      <c r="R116" s="2"/>
      <c r="S116" s="35"/>
      <c r="T116" s="98"/>
      <c r="U116" s="98"/>
      <c r="V116" s="98"/>
      <c r="W116" s="772"/>
      <c r="X116" s="136"/>
      <c r="Y116" s="136"/>
      <c r="Z116" s="136"/>
      <c r="AA116" s="136"/>
      <c r="AB116" s="136"/>
      <c r="AC116" s="136"/>
      <c r="AD116" s="136"/>
      <c r="AE116" s="143"/>
      <c r="AF116" s="143"/>
      <c r="AG116" s="143"/>
      <c r="AH116" s="143"/>
      <c r="AI116" s="143"/>
      <c r="AJ116" s="143"/>
      <c r="AK116" s="143"/>
      <c r="AL116" s="805"/>
      <c r="AM116" s="802"/>
      <c r="AN116" s="143"/>
      <c r="AO116" s="143"/>
      <c r="AP116" s="143"/>
      <c r="AQ116" s="143"/>
      <c r="AR116" s="143"/>
      <c r="AS116" s="143"/>
      <c r="AT116" s="143"/>
      <c r="AU116" s="143"/>
      <c r="AV116" s="139"/>
      <c r="AW116" s="139"/>
      <c r="AX116" s="139"/>
      <c r="AY116" s="139"/>
      <c r="AZ116" s="155"/>
      <c r="BA116" s="143"/>
      <c r="BB116" s="52"/>
      <c r="BC116" s="21"/>
      <c r="BF116" s="1263"/>
      <c r="BG116" s="1263"/>
      <c r="BH116" s="607"/>
      <c r="BI116" s="607"/>
      <c r="BJ116" s="607"/>
      <c r="BK116" s="607"/>
      <c r="BL116" s="609"/>
      <c r="BM116" s="609"/>
      <c r="BN116" s="609"/>
      <c r="BO116" s="609"/>
      <c r="BP116" s="609"/>
      <c r="BQ116" s="687"/>
      <c r="BR116" s="687"/>
      <c r="BS116" s="687"/>
      <c r="BT116" s="687"/>
      <c r="BU116" s="687"/>
      <c r="BV116" s="687"/>
      <c r="BW116" s="687"/>
      <c r="BX116" s="687"/>
      <c r="BY116" s="687"/>
      <c r="BZ116" s="687"/>
      <c r="CA116" s="687"/>
      <c r="CB116" s="687"/>
      <c r="CC116" s="687"/>
      <c r="CD116" s="687"/>
      <c r="CE116" s="687"/>
      <c r="CF116" s="687"/>
      <c r="CG116" s="687"/>
      <c r="CH116" s="687"/>
    </row>
    <row r="117" spans="1:96" s="46" customFormat="1" ht="14.45" customHeight="1" thickBot="1">
      <c r="A117" s="90">
        <f>A105+A109+A113</f>
        <v>0</v>
      </c>
      <c r="B117" s="715"/>
      <c r="C117" s="1197"/>
      <c r="D117" s="1199"/>
      <c r="E117" s="1199"/>
      <c r="F117" s="1200"/>
      <c r="G117" s="1200"/>
      <c r="H117" s="1200"/>
      <c r="I117" s="1200"/>
      <c r="J117" s="1200"/>
      <c r="K117" s="1200"/>
      <c r="L117" s="1200"/>
      <c r="M117" s="1200"/>
      <c r="N117" s="1200"/>
      <c r="O117" s="1296"/>
      <c r="P117" s="108" t="s">
        <v>113</v>
      </c>
      <c r="Q117" s="38" t="s">
        <v>114</v>
      </c>
      <c r="R117" s="2"/>
      <c r="S117" s="35"/>
      <c r="T117" s="98"/>
      <c r="U117" s="98"/>
      <c r="V117" s="98"/>
      <c r="W117" s="772"/>
      <c r="X117" s="136"/>
      <c r="Y117" s="136"/>
      <c r="Z117" s="136"/>
      <c r="AA117" s="136"/>
      <c r="AB117" s="136"/>
      <c r="AC117" s="136"/>
      <c r="AD117" s="136"/>
      <c r="AE117" s="143"/>
      <c r="AF117" s="143"/>
      <c r="AG117" s="143"/>
      <c r="AH117" s="143"/>
      <c r="AI117" s="143"/>
      <c r="AJ117" s="143"/>
      <c r="AK117" s="143"/>
      <c r="AL117" s="805"/>
      <c r="AM117" s="802"/>
      <c r="AN117" s="143"/>
      <c r="AO117" s="143"/>
      <c r="AP117" s="143"/>
      <c r="AQ117" s="143"/>
      <c r="AR117" s="143"/>
      <c r="AS117" s="143"/>
      <c r="AT117" s="143"/>
      <c r="AU117" s="143"/>
      <c r="AV117" s="139"/>
      <c r="AW117" s="139"/>
      <c r="AX117" s="139"/>
      <c r="AY117" s="139"/>
      <c r="AZ117" s="155"/>
      <c r="BA117" s="143"/>
      <c r="BB117" s="52"/>
      <c r="BC117" s="21"/>
      <c r="BF117" s="1263"/>
      <c r="BG117" s="1263"/>
      <c r="BH117" s="607"/>
      <c r="BI117" s="607"/>
      <c r="BJ117" s="607"/>
      <c r="BK117" s="607"/>
      <c r="BL117" s="609"/>
      <c r="BM117" s="609"/>
      <c r="BN117" s="609"/>
      <c r="BO117" s="609"/>
      <c r="BP117" s="609"/>
      <c r="BQ117" s="687"/>
      <c r="BR117" s="687"/>
      <c r="BS117" s="687"/>
      <c r="BT117" s="687"/>
      <c r="BU117" s="687"/>
      <c r="BV117" s="687"/>
      <c r="BW117" s="687"/>
      <c r="BX117" s="687"/>
      <c r="BY117" s="687"/>
      <c r="BZ117" s="687"/>
      <c r="CA117" s="687"/>
      <c r="CB117" s="687"/>
      <c r="CC117" s="687"/>
      <c r="CD117" s="687"/>
      <c r="CE117" s="687"/>
      <c r="CF117" s="687"/>
      <c r="CG117" s="687"/>
      <c r="CH117" s="687"/>
    </row>
    <row r="118" spans="1:96" s="46" customFormat="1" ht="14.45" customHeight="1" thickTop="1" thickBot="1">
      <c r="A118" s="90"/>
      <c r="B118" s="764">
        <f>B106+B110+B114</f>
        <v>0</v>
      </c>
      <c r="C118" s="736" t="str">
        <f>IF(OR(AW171&lt;&gt;0,'③認定報告（学校入力用）'!B55=""),"",'③認定報告（学校入力用）'!B55)</f>
        <v/>
      </c>
      <c r="D118" s="852" t="s">
        <v>73</v>
      </c>
      <c r="E118" s="853"/>
      <c r="F118" s="853"/>
      <c r="G118" s="853"/>
      <c r="H118" s="853"/>
      <c r="I118" s="853"/>
      <c r="J118" s="853"/>
      <c r="K118" s="853"/>
      <c r="L118" s="853"/>
      <c r="M118" s="853"/>
      <c r="N118" s="853"/>
      <c r="O118" s="854"/>
      <c r="P118" s="114" t="str">
        <f>IF(OR(C106="✔",C110="✔",C114="✔"),"","✔")</f>
        <v>✔</v>
      </c>
      <c r="Q118" s="114" t="str">
        <f>IF(C118="✔","","✔")</f>
        <v>✔</v>
      </c>
      <c r="R118" s="2"/>
      <c r="S118" s="2"/>
      <c r="T118" s="141"/>
      <c r="U118" s="141"/>
      <c r="V118" s="141"/>
      <c r="W118" s="772"/>
      <c r="X118" s="136"/>
      <c r="Y118" s="136"/>
      <c r="Z118" s="136"/>
      <c r="AA118" s="136"/>
      <c r="AB118" s="136"/>
      <c r="AC118" s="136"/>
      <c r="AD118" s="136"/>
      <c r="AE118" s="14"/>
      <c r="AF118" s="143"/>
      <c r="AG118" s="143"/>
      <c r="AH118" s="143"/>
      <c r="AI118" s="143"/>
      <c r="AJ118" s="143"/>
      <c r="AK118" s="143"/>
      <c r="AL118" s="806"/>
      <c r="AM118" s="803"/>
      <c r="AN118" s="143"/>
      <c r="AO118" s="143"/>
      <c r="AP118" s="143"/>
      <c r="AQ118" s="143"/>
      <c r="AR118" s="143"/>
      <c r="AS118" s="143"/>
      <c r="AT118" s="143"/>
      <c r="AU118" s="143"/>
      <c r="AV118" s="143"/>
      <c r="AW118" s="143"/>
      <c r="AX118" s="858" t="s">
        <v>94</v>
      </c>
      <c r="AY118" s="858"/>
      <c r="AZ118" s="858"/>
      <c r="BA118" s="858"/>
      <c r="BB118" s="52"/>
      <c r="BC118" s="21"/>
      <c r="BF118" s="1263"/>
      <c r="BG118" s="1263"/>
      <c r="BH118" s="607"/>
      <c r="BI118" s="607"/>
      <c r="BJ118" s="607"/>
      <c r="BK118" s="607"/>
      <c r="BL118" s="609"/>
      <c r="BM118" s="609"/>
      <c r="BN118" s="609"/>
      <c r="BO118" s="609"/>
      <c r="BP118" s="609"/>
      <c r="BQ118" s="687"/>
      <c r="BR118" s="687"/>
      <c r="BS118" s="687"/>
      <c r="BT118" s="687"/>
      <c r="BU118" s="687"/>
      <c r="BV118" s="687"/>
      <c r="BW118" s="687"/>
      <c r="BX118" s="687"/>
      <c r="BY118" s="687"/>
      <c r="BZ118" s="687"/>
      <c r="CA118" s="687"/>
      <c r="CB118" s="687"/>
      <c r="CC118" s="687"/>
      <c r="CD118" s="687"/>
      <c r="CE118" s="687"/>
      <c r="CF118" s="687"/>
      <c r="CG118" s="687"/>
      <c r="CH118" s="687"/>
    </row>
    <row r="119" spans="1:96" s="46" customFormat="1" ht="14.45" customHeight="1">
      <c r="A119" s="107"/>
      <c r="B119" s="764"/>
      <c r="C119" s="737"/>
      <c r="D119" s="855"/>
      <c r="E119" s="856"/>
      <c r="F119" s="856"/>
      <c r="G119" s="856"/>
      <c r="H119" s="856"/>
      <c r="I119" s="856"/>
      <c r="J119" s="856"/>
      <c r="K119" s="856"/>
      <c r="L119" s="856"/>
      <c r="M119" s="856"/>
      <c r="N119" s="856"/>
      <c r="O119" s="857"/>
      <c r="P119" s="111"/>
      <c r="Q119" s="52"/>
      <c r="R119" s="52"/>
      <c r="S119" s="52"/>
      <c r="T119" s="143"/>
      <c r="U119" s="143"/>
      <c r="V119" s="142"/>
      <c r="W119" s="772"/>
      <c r="X119" s="143"/>
      <c r="Y119" s="143"/>
      <c r="Z119" s="143"/>
      <c r="AA119" s="143"/>
      <c r="AB119" s="143"/>
      <c r="AC119" s="143"/>
      <c r="AD119" s="143"/>
      <c r="AE119" s="14"/>
      <c r="AF119" s="893" t="str">
        <f>IF(OR(AW171&lt;&gt;0,'③認定報告（学校入力用）'!AE56=""),"",'③認定報告（学校入力用）'!AE56)</f>
        <v/>
      </c>
      <c r="AG119" s="849" t="s">
        <v>131</v>
      </c>
      <c r="AH119" s="850"/>
      <c r="AI119" s="850"/>
      <c r="AJ119" s="850"/>
      <c r="AK119" s="850"/>
      <c r="AL119" s="850"/>
      <c r="AM119" s="850"/>
      <c r="AN119" s="850"/>
      <c r="AO119" s="850"/>
      <c r="AP119" s="850"/>
      <c r="AQ119" s="851"/>
      <c r="AR119" s="143"/>
      <c r="AS119" s="143"/>
      <c r="AT119" s="143"/>
      <c r="AU119" s="896" t="str">
        <f>IF(OR(AW171&lt;&gt;0,'③認定報告（学校入力用）'!AS56=""),"",'③認定報告（学校入力用）'!AS56)</f>
        <v/>
      </c>
      <c r="AV119" s="897"/>
      <c r="AW119" s="776" t="s">
        <v>32</v>
      </c>
      <c r="AX119" s="777"/>
      <c r="AY119" s="777"/>
      <c r="AZ119" s="777"/>
      <c r="BA119" s="778"/>
      <c r="BB119" s="52"/>
      <c r="BC119" s="21"/>
      <c r="BF119" s="846" t="s">
        <v>253</v>
      </c>
      <c r="BG119" s="607"/>
      <c r="BH119" s="607">
        <f>SUM(BH79:BI118)</f>
        <v>0</v>
      </c>
      <c r="BI119" s="607"/>
    </row>
    <row r="120" spans="1:96" s="46" customFormat="1" ht="14.45" customHeight="1" thickBot="1">
      <c r="A120" s="107"/>
      <c r="B120" s="107"/>
      <c r="C120" s="52"/>
      <c r="D120" s="52"/>
      <c r="E120" s="811" t="s">
        <v>67</v>
      </c>
      <c r="F120" s="814" t="s">
        <v>68</v>
      </c>
      <c r="H120" s="52"/>
      <c r="I120" s="52"/>
      <c r="J120" s="52"/>
      <c r="K120" s="52"/>
      <c r="L120" s="52"/>
      <c r="M120" s="52"/>
      <c r="N120" s="52"/>
      <c r="O120" s="50"/>
      <c r="P120" s="50"/>
      <c r="Q120" s="52"/>
      <c r="R120" s="52"/>
      <c r="S120" s="52"/>
      <c r="T120" s="143"/>
      <c r="U120" s="143"/>
      <c r="V120" s="142"/>
      <c r="W120" s="772"/>
      <c r="X120" s="143"/>
      <c r="Y120" s="143"/>
      <c r="Z120" s="143"/>
      <c r="AA120" s="143"/>
      <c r="AB120" s="143"/>
      <c r="AC120" s="143"/>
      <c r="AD120" s="143"/>
      <c r="AE120" s="14"/>
      <c r="AF120" s="894"/>
      <c r="AG120" s="852"/>
      <c r="AH120" s="853"/>
      <c r="AI120" s="853"/>
      <c r="AJ120" s="853"/>
      <c r="AK120" s="853"/>
      <c r="AL120" s="853"/>
      <c r="AM120" s="853"/>
      <c r="AN120" s="853"/>
      <c r="AO120" s="853"/>
      <c r="AP120" s="853"/>
      <c r="AQ120" s="854"/>
      <c r="AR120" s="730" t="s">
        <v>68</v>
      </c>
      <c r="AS120" s="730"/>
      <c r="AT120" s="731"/>
      <c r="AU120" s="898"/>
      <c r="AV120" s="899"/>
      <c r="AW120" s="779"/>
      <c r="AX120" s="780"/>
      <c r="AY120" s="780"/>
      <c r="AZ120" s="780"/>
      <c r="BA120" s="781"/>
      <c r="BB120" s="52"/>
      <c r="BC120" s="21"/>
      <c r="BF120" s="607"/>
      <c r="BG120" s="607"/>
      <c r="BH120" s="607"/>
      <c r="BI120" s="607"/>
    </row>
    <row r="121" spans="1:96" s="46" customFormat="1" ht="14.45" customHeight="1" thickTop="1">
      <c r="A121" s="67"/>
      <c r="B121" s="67"/>
      <c r="C121" s="52"/>
      <c r="D121" s="52"/>
      <c r="E121" s="812"/>
      <c r="F121" s="815"/>
      <c r="H121" s="52"/>
      <c r="I121" s="52"/>
      <c r="J121" s="52"/>
      <c r="K121" s="52"/>
      <c r="N121" s="52"/>
      <c r="O121" s="35"/>
      <c r="P121" s="35"/>
      <c r="Q121" s="52"/>
      <c r="R121" s="52"/>
      <c r="S121" s="52"/>
      <c r="T121" s="143"/>
      <c r="U121" s="143"/>
      <c r="V121" s="142"/>
      <c r="W121" s="772"/>
      <c r="X121" s="143"/>
      <c r="Y121" s="143"/>
      <c r="Z121" s="143"/>
      <c r="AA121" s="143"/>
      <c r="AB121" s="143"/>
      <c r="AC121" s="143"/>
      <c r="AD121" s="143"/>
      <c r="AE121" s="143"/>
      <c r="AF121" s="894"/>
      <c r="AG121" s="852"/>
      <c r="AH121" s="853"/>
      <c r="AI121" s="853"/>
      <c r="AJ121" s="853"/>
      <c r="AK121" s="853"/>
      <c r="AL121" s="853"/>
      <c r="AM121" s="853"/>
      <c r="AN121" s="853"/>
      <c r="AO121" s="853"/>
      <c r="AP121" s="853"/>
      <c r="AQ121" s="854"/>
      <c r="AR121" s="878" t="s">
        <v>81</v>
      </c>
      <c r="AS121" s="878"/>
      <c r="AT121" s="796"/>
      <c r="AU121" s="898"/>
      <c r="AV121" s="899"/>
      <c r="AW121" s="779"/>
      <c r="AX121" s="780"/>
      <c r="AY121" s="780"/>
      <c r="AZ121" s="780"/>
      <c r="BA121" s="781"/>
      <c r="BB121" s="52"/>
      <c r="BC121" s="53"/>
      <c r="BF121" s="607"/>
      <c r="BG121" s="607"/>
      <c r="BH121" s="607"/>
      <c r="BI121" s="607"/>
    </row>
    <row r="122" spans="1:96" s="3" customFormat="1" ht="14.45" customHeight="1" thickBot="1">
      <c r="A122" s="67"/>
      <c r="B122" s="67"/>
      <c r="C122" s="52"/>
      <c r="D122" s="50"/>
      <c r="E122" s="813"/>
      <c r="F122" s="815"/>
      <c r="H122" s="764" t="s">
        <v>92</v>
      </c>
      <c r="I122" s="764"/>
      <c r="J122" s="764"/>
      <c r="K122" s="52"/>
      <c r="N122" s="50"/>
      <c r="O122" s="35"/>
      <c r="P122" s="35"/>
      <c r="Q122" s="52"/>
      <c r="R122" s="52"/>
      <c r="S122" s="50"/>
      <c r="T122" s="143"/>
      <c r="U122" s="143"/>
      <c r="V122" s="142"/>
      <c r="W122" s="772"/>
      <c r="X122" s="858" t="s">
        <v>93</v>
      </c>
      <c r="Y122" s="858"/>
      <c r="Z122" s="858"/>
      <c r="AA122" s="143"/>
      <c r="AB122" s="143"/>
      <c r="AC122" s="143"/>
      <c r="AD122" s="143"/>
      <c r="AE122" s="143"/>
      <c r="AF122" s="895"/>
      <c r="AG122" s="855"/>
      <c r="AH122" s="856"/>
      <c r="AI122" s="856"/>
      <c r="AJ122" s="856"/>
      <c r="AK122" s="856"/>
      <c r="AL122" s="856"/>
      <c r="AM122" s="856"/>
      <c r="AN122" s="856"/>
      <c r="AO122" s="856"/>
      <c r="AP122" s="856"/>
      <c r="AQ122" s="857"/>
      <c r="AR122" s="156"/>
      <c r="AS122" s="142"/>
      <c r="AT122" s="157"/>
      <c r="AU122" s="900"/>
      <c r="AV122" s="901"/>
      <c r="AW122" s="782"/>
      <c r="AX122" s="783"/>
      <c r="AY122" s="783"/>
      <c r="AZ122" s="783"/>
      <c r="BA122" s="784"/>
      <c r="BB122" s="52"/>
      <c r="BC122" s="53"/>
      <c r="BF122" s="607"/>
      <c r="BG122" s="607"/>
      <c r="BH122" s="607"/>
      <c r="BI122" s="607"/>
    </row>
    <row r="123" spans="1:96" s="26" customFormat="1" ht="14.45" customHeight="1">
      <c r="A123" s="67"/>
      <c r="B123" s="67"/>
      <c r="C123" s="52"/>
      <c r="D123" s="859" t="str">
        <f>IF(OR(AW171&lt;&gt;0,'③認定報告（学校入力用）'!C60=""),"",'③認定報告（学校入力用）'!C60)</f>
        <v/>
      </c>
      <c r="E123" s="860"/>
      <c r="F123" s="787" t="s">
        <v>60</v>
      </c>
      <c r="G123" s="904"/>
      <c r="H123" s="904"/>
      <c r="I123" s="904"/>
      <c r="J123" s="905"/>
      <c r="K123" s="52"/>
      <c r="N123" s="50"/>
      <c r="O123" s="35"/>
      <c r="P123" s="35"/>
      <c r="Q123" s="52"/>
      <c r="R123" s="52"/>
      <c r="S123" s="35"/>
      <c r="T123" s="737" t="str">
        <f>IF(OR(AW171&lt;&gt;0,'③認定報告（学校入力用）'!S60=""),"",'③認定報告（学校入力用）'!S60)</f>
        <v/>
      </c>
      <c r="U123" s="861"/>
      <c r="V123" s="787" t="s">
        <v>96</v>
      </c>
      <c r="W123" s="904"/>
      <c r="X123" s="904"/>
      <c r="Y123" s="904"/>
      <c r="Z123" s="905"/>
      <c r="AA123" s="143"/>
      <c r="AB123" s="143"/>
      <c r="AC123" s="136"/>
      <c r="AD123" s="136"/>
      <c r="AE123" s="143"/>
      <c r="AF123" s="1169" t="str">
        <f>IF(OR(AW171&lt;&gt;0,'③認定報告（学校入力用）'!AE60=""),"",'③認定報告（学校入力用）'!AE60)</f>
        <v/>
      </c>
      <c r="AG123" s="849" t="s">
        <v>132</v>
      </c>
      <c r="AH123" s="850"/>
      <c r="AI123" s="850"/>
      <c r="AJ123" s="850"/>
      <c r="AK123" s="850"/>
      <c r="AL123" s="850"/>
      <c r="AM123" s="850"/>
      <c r="AN123" s="850"/>
      <c r="AO123" s="850"/>
      <c r="AP123" s="850"/>
      <c r="AQ123" s="851"/>
      <c r="AR123" s="156"/>
      <c r="AS123" s="142"/>
      <c r="AT123" s="157"/>
      <c r="AU123" s="896" t="str">
        <f>IF(OR(AW171&lt;&gt;0,'③認定報告（学校入力用）'!AS60=""),"",'③認定報告（学校入力用）'!AS60)</f>
        <v/>
      </c>
      <c r="AV123" s="897"/>
      <c r="AW123" s="776" t="s">
        <v>30</v>
      </c>
      <c r="AX123" s="777"/>
      <c r="AY123" s="777"/>
      <c r="AZ123" s="777"/>
      <c r="BA123" s="778"/>
      <c r="BB123" s="52"/>
      <c r="BC123" s="2"/>
      <c r="BF123" s="607"/>
      <c r="BG123" s="607"/>
      <c r="BH123" s="607"/>
      <c r="BI123" s="607"/>
    </row>
    <row r="124" spans="1:96" s="26" customFormat="1" ht="14.45" customHeight="1" thickBot="1">
      <c r="A124" s="67"/>
      <c r="B124" s="67"/>
      <c r="C124" s="3"/>
      <c r="D124" s="859"/>
      <c r="E124" s="860"/>
      <c r="F124" s="906"/>
      <c r="G124" s="907"/>
      <c r="H124" s="907"/>
      <c r="I124" s="907"/>
      <c r="J124" s="908"/>
      <c r="K124" s="52"/>
      <c r="L124" s="3"/>
      <c r="M124" s="50"/>
      <c r="N124" s="50"/>
      <c r="O124" s="35"/>
      <c r="P124" s="35"/>
      <c r="Q124" s="52"/>
      <c r="R124" s="52"/>
      <c r="S124" s="35"/>
      <c r="T124" s="737"/>
      <c r="U124" s="861"/>
      <c r="V124" s="906"/>
      <c r="W124" s="907"/>
      <c r="X124" s="907"/>
      <c r="Y124" s="907"/>
      <c r="Z124" s="908"/>
      <c r="AA124" s="143"/>
      <c r="AB124" s="143"/>
      <c r="AC124" s="136"/>
      <c r="AD124" s="136"/>
      <c r="AE124" s="143"/>
      <c r="AF124" s="648"/>
      <c r="AG124" s="852"/>
      <c r="AH124" s="853"/>
      <c r="AI124" s="853"/>
      <c r="AJ124" s="853"/>
      <c r="AK124" s="853"/>
      <c r="AL124" s="853"/>
      <c r="AM124" s="853"/>
      <c r="AN124" s="853"/>
      <c r="AO124" s="853"/>
      <c r="AP124" s="853"/>
      <c r="AQ124" s="854"/>
      <c r="AR124" s="730" t="s">
        <v>68</v>
      </c>
      <c r="AS124" s="730"/>
      <c r="AT124" s="731"/>
      <c r="AU124" s="898"/>
      <c r="AV124" s="899"/>
      <c r="AW124" s="779"/>
      <c r="AX124" s="780"/>
      <c r="AY124" s="780"/>
      <c r="AZ124" s="780"/>
      <c r="BA124" s="781"/>
      <c r="BB124" s="52"/>
      <c r="BC124" s="2"/>
    </row>
    <row r="125" spans="1:96" s="26" customFormat="1" ht="14.45" customHeight="1" thickTop="1">
      <c r="A125" s="67"/>
      <c r="B125" s="67"/>
      <c r="C125" s="50"/>
      <c r="D125" s="859"/>
      <c r="E125" s="860"/>
      <c r="F125" s="906"/>
      <c r="G125" s="907"/>
      <c r="H125" s="907"/>
      <c r="I125" s="907"/>
      <c r="J125" s="908"/>
      <c r="K125" s="52"/>
      <c r="L125" s="50"/>
      <c r="M125" s="52"/>
      <c r="N125" s="52"/>
      <c r="O125" s="52"/>
      <c r="P125" s="52"/>
      <c r="Q125" s="52"/>
      <c r="R125" s="52"/>
      <c r="S125" s="35"/>
      <c r="T125" s="737"/>
      <c r="U125" s="861"/>
      <c r="V125" s="906"/>
      <c r="W125" s="907"/>
      <c r="X125" s="907"/>
      <c r="Y125" s="907"/>
      <c r="Z125" s="908"/>
      <c r="AA125" s="143"/>
      <c r="AB125" s="143"/>
      <c r="AC125" s="136"/>
      <c r="AD125" s="136"/>
      <c r="AE125" s="143"/>
      <c r="AF125" s="648"/>
      <c r="AG125" s="852"/>
      <c r="AH125" s="853"/>
      <c r="AI125" s="853"/>
      <c r="AJ125" s="853"/>
      <c r="AK125" s="853"/>
      <c r="AL125" s="853"/>
      <c r="AM125" s="853"/>
      <c r="AN125" s="853"/>
      <c r="AO125" s="853"/>
      <c r="AP125" s="853"/>
      <c r="AQ125" s="854"/>
      <c r="AR125" s="878" t="s">
        <v>81</v>
      </c>
      <c r="AS125" s="878"/>
      <c r="AT125" s="796"/>
      <c r="AU125" s="898"/>
      <c r="AV125" s="899"/>
      <c r="AW125" s="779"/>
      <c r="AX125" s="780"/>
      <c r="AY125" s="780"/>
      <c r="AZ125" s="780"/>
      <c r="BA125" s="781"/>
      <c r="BB125" s="52"/>
      <c r="BC125" s="2"/>
    </row>
    <row r="126" spans="1:96" s="26" customFormat="1" ht="14.45" customHeight="1" thickBot="1">
      <c r="A126" s="1"/>
      <c r="B126" s="67"/>
      <c r="C126" s="3"/>
      <c r="D126" s="859"/>
      <c r="E126" s="860"/>
      <c r="F126" s="909"/>
      <c r="G126" s="910"/>
      <c r="H126" s="910"/>
      <c r="I126" s="910"/>
      <c r="J126" s="911"/>
      <c r="K126" s="3"/>
      <c r="L126" s="4"/>
      <c r="M126" s="35"/>
      <c r="N126" s="35"/>
      <c r="O126" s="3"/>
      <c r="P126" s="3"/>
      <c r="Q126" s="3"/>
      <c r="R126" s="3"/>
      <c r="S126" s="35"/>
      <c r="T126" s="737"/>
      <c r="U126" s="861"/>
      <c r="V126" s="909"/>
      <c r="W126" s="910"/>
      <c r="X126" s="910"/>
      <c r="Y126" s="910"/>
      <c r="Z126" s="911"/>
      <c r="AA126" s="136"/>
      <c r="AB126" s="136"/>
      <c r="AC126" s="136"/>
      <c r="AD126" s="136"/>
      <c r="AE126" s="136"/>
      <c r="AF126" s="1172"/>
      <c r="AG126" s="855"/>
      <c r="AH126" s="856"/>
      <c r="AI126" s="856"/>
      <c r="AJ126" s="856"/>
      <c r="AK126" s="856"/>
      <c r="AL126" s="856"/>
      <c r="AM126" s="856"/>
      <c r="AN126" s="856"/>
      <c r="AO126" s="856"/>
      <c r="AP126" s="856"/>
      <c r="AQ126" s="857"/>
      <c r="AR126" s="136"/>
      <c r="AS126" s="136"/>
      <c r="AT126" s="136"/>
      <c r="AU126" s="900"/>
      <c r="AV126" s="901"/>
      <c r="AW126" s="782"/>
      <c r="AX126" s="783"/>
      <c r="AY126" s="783"/>
      <c r="AZ126" s="783"/>
      <c r="BA126" s="784"/>
      <c r="BB126" s="3"/>
      <c r="BC126" s="2"/>
    </row>
    <row r="127" spans="1:96" s="26" customFormat="1" ht="14.45" customHeight="1">
      <c r="A127" s="3"/>
      <c r="B127" s="67"/>
      <c r="C127" s="3"/>
      <c r="D127" s="131"/>
      <c r="E127" s="131"/>
      <c r="F127" s="130"/>
      <c r="G127" s="113"/>
      <c r="H127" s="113"/>
      <c r="I127" s="113"/>
      <c r="J127" s="113"/>
      <c r="K127" s="3"/>
      <c r="L127" s="4"/>
      <c r="M127" s="35"/>
      <c r="N127" s="35"/>
      <c r="O127" s="3"/>
      <c r="P127" s="3"/>
      <c r="Q127" s="3"/>
      <c r="R127" s="3"/>
      <c r="S127" s="35"/>
      <c r="T127" s="47"/>
      <c r="U127" s="47"/>
      <c r="V127" s="130"/>
      <c r="W127" s="113"/>
      <c r="X127" s="113"/>
      <c r="Y127" s="113"/>
      <c r="Z127" s="113"/>
      <c r="AA127" s="3"/>
      <c r="AB127" s="3"/>
      <c r="AC127" s="3"/>
      <c r="AD127" s="3"/>
      <c r="AE127" s="3"/>
      <c r="AF127" s="47"/>
      <c r="AG127" s="47"/>
      <c r="AH127" s="75"/>
      <c r="AI127" s="112"/>
      <c r="AJ127" s="112"/>
      <c r="AK127" s="206"/>
      <c r="AL127" s="112"/>
      <c r="AM127" s="112"/>
      <c r="AN127" s="112"/>
      <c r="AO127" s="112"/>
      <c r="AP127" s="112"/>
      <c r="AQ127" s="112"/>
      <c r="AR127" s="3"/>
      <c r="AS127" s="3"/>
      <c r="AT127" s="3"/>
      <c r="AU127" s="132"/>
      <c r="AV127" s="132"/>
      <c r="AW127" s="130"/>
      <c r="AX127" s="764" t="s">
        <v>120</v>
      </c>
      <c r="AY127" s="764"/>
      <c r="AZ127" s="764"/>
      <c r="BA127" s="764"/>
      <c r="BB127" s="3"/>
      <c r="BC127" s="2"/>
    </row>
    <row r="128" spans="1:96" s="3" customFormat="1" ht="14.25" customHeight="1">
      <c r="A128" s="4"/>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row>
    <row r="129" spans="1:96" s="46" customFormat="1" ht="18" customHeight="1">
      <c r="A129" s="1"/>
      <c r="B129" s="845" t="s">
        <v>182</v>
      </c>
      <c r="C129" s="845"/>
      <c r="D129" s="845"/>
      <c r="E129" s="845"/>
      <c r="F129" s="845"/>
      <c r="G129" s="845"/>
      <c r="H129" s="845"/>
      <c r="I129" s="845"/>
      <c r="J129" s="845"/>
      <c r="K129" s="845"/>
      <c r="L129" s="845"/>
      <c r="M129" s="845"/>
      <c r="N129" s="845"/>
      <c r="O129" s="845"/>
      <c r="P129" s="845"/>
      <c r="Q129" s="845"/>
      <c r="R129" s="845"/>
      <c r="S129" s="845"/>
      <c r="T129" s="845"/>
      <c r="U129" s="845"/>
      <c r="V129" s="845"/>
      <c r="W129" s="845"/>
      <c r="X129" s="845"/>
      <c r="Y129" s="845"/>
      <c r="AA129" s="845" t="s">
        <v>133</v>
      </c>
      <c r="AB129" s="845"/>
      <c r="AC129" s="845"/>
      <c r="AD129" s="845"/>
      <c r="AE129" s="845"/>
      <c r="AF129" s="845"/>
      <c r="AG129" s="845"/>
      <c r="AL129" s="30"/>
      <c r="AM129" s="30"/>
      <c r="AN129" s="30"/>
      <c r="AO129" s="30"/>
      <c r="AP129" s="30"/>
      <c r="AQ129" s="30"/>
      <c r="AR129" s="30"/>
      <c r="AS129" s="30"/>
      <c r="AT129" s="30"/>
      <c r="AU129" s="30"/>
      <c r="AV129" s="30"/>
      <c r="AW129" s="30"/>
      <c r="AX129" s="30"/>
      <c r="AY129" s="30"/>
      <c r="AZ129" s="30"/>
      <c r="BA129" s="30"/>
      <c r="BB129" s="30"/>
      <c r="BF129" s="26"/>
      <c r="BG129" s="26"/>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c r="CE129" s="26"/>
      <c r="CF129" s="26"/>
      <c r="CG129" s="26"/>
      <c r="CH129" s="26"/>
      <c r="CI129" s="26"/>
      <c r="CJ129" s="26"/>
      <c r="CK129" s="26"/>
      <c r="CL129" s="26"/>
      <c r="CM129" s="26"/>
      <c r="CN129" s="26"/>
      <c r="CO129" s="26"/>
      <c r="CP129" s="26"/>
    </row>
    <row r="130" spans="1:96" s="46" customFormat="1" ht="18" customHeight="1" thickBot="1">
      <c r="A130" s="1"/>
      <c r="B130" s="845"/>
      <c r="C130" s="845"/>
      <c r="D130" s="845"/>
      <c r="E130" s="845"/>
      <c r="F130" s="845"/>
      <c r="G130" s="845"/>
      <c r="H130" s="845"/>
      <c r="I130" s="845"/>
      <c r="J130" s="845"/>
      <c r="K130" s="845"/>
      <c r="L130" s="845"/>
      <c r="M130" s="845"/>
      <c r="N130" s="845"/>
      <c r="O130" s="845"/>
      <c r="P130" s="845"/>
      <c r="Q130" s="845"/>
      <c r="R130" s="845"/>
      <c r="S130" s="845"/>
      <c r="T130" s="845"/>
      <c r="U130" s="845"/>
      <c r="V130" s="845"/>
      <c r="W130" s="845"/>
      <c r="X130" s="845"/>
      <c r="Y130" s="845"/>
      <c r="AA130" s="845"/>
      <c r="AB130" s="845"/>
      <c r="AC130" s="845"/>
      <c r="AD130" s="845"/>
      <c r="AE130" s="845"/>
      <c r="AF130" s="845"/>
      <c r="AG130" s="845"/>
      <c r="AL130" s="30"/>
      <c r="AM130" s="30"/>
      <c r="AN130" s="30"/>
      <c r="AO130" s="30"/>
      <c r="AP130" s="30"/>
      <c r="AQ130" s="30"/>
      <c r="AR130" s="30"/>
      <c r="AS130" s="30"/>
      <c r="AT130" s="30"/>
      <c r="AU130" s="30"/>
      <c r="AV130" s="30"/>
      <c r="AW130" s="30"/>
      <c r="AX130" s="30"/>
      <c r="AY130" s="30"/>
      <c r="AZ130" s="30"/>
      <c r="BA130" s="30"/>
      <c r="BB130" s="30"/>
      <c r="BF130" s="26"/>
      <c r="BG130" s="26"/>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c r="CE130" s="26"/>
      <c r="CF130" s="26"/>
      <c r="CG130" s="26"/>
      <c r="CH130" s="26"/>
      <c r="CI130" s="26"/>
      <c r="CJ130" s="26"/>
      <c r="CK130" s="26"/>
      <c r="CL130" s="26"/>
      <c r="CM130" s="26"/>
      <c r="CN130" s="26"/>
      <c r="CO130" s="26"/>
      <c r="CP130" s="26"/>
    </row>
    <row r="131" spans="1:96" ht="18" customHeight="1">
      <c r="B131" s="836" t="str">
        <f>IF(OR(AW171&lt;&gt;0,'②異動情報・学校情報・未振込情報（学校入力用）'!U27=""),"",'②異動情報・学校情報・未振込情報（学校入力用）'!U27)</f>
        <v/>
      </c>
      <c r="C131" s="837"/>
      <c r="D131" s="837"/>
      <c r="E131" s="837"/>
      <c r="F131" s="837"/>
      <c r="G131" s="837"/>
      <c r="H131" s="837"/>
      <c r="I131" s="837"/>
      <c r="J131" s="837"/>
      <c r="K131" s="837"/>
      <c r="L131" s="837"/>
      <c r="M131" s="837"/>
      <c r="N131" s="837"/>
      <c r="O131" s="837"/>
      <c r="P131" s="837"/>
      <c r="Q131" s="837"/>
      <c r="R131" s="837"/>
      <c r="S131" s="837"/>
      <c r="T131" s="837"/>
      <c r="U131" s="837"/>
      <c r="V131" s="837"/>
      <c r="W131" s="837"/>
      <c r="X131" s="837"/>
      <c r="Y131" s="838"/>
      <c r="Z131" s="245"/>
      <c r="AA131" s="1241" t="str">
        <f>IF(OR(AW171&lt;&gt;0,AP71="",AP62=""),"",CLEAN("退学時の総合認定は"&amp;AP71&amp;"です。"&amp;VLOOKUP(BF119,BF79:CH118,12,FALSE)))</f>
        <v/>
      </c>
      <c r="AB131" s="1242"/>
      <c r="AC131" s="1242"/>
      <c r="AD131" s="1242"/>
      <c r="AE131" s="1242"/>
      <c r="AF131" s="1242"/>
      <c r="AG131" s="1242"/>
      <c r="AH131" s="1242"/>
      <c r="AI131" s="1242"/>
      <c r="AJ131" s="1242"/>
      <c r="AK131" s="1242"/>
      <c r="AL131" s="1242"/>
      <c r="AM131" s="1242"/>
      <c r="AN131" s="1242"/>
      <c r="AO131" s="1242"/>
      <c r="AP131" s="1242"/>
      <c r="AQ131" s="1242"/>
      <c r="AR131" s="1242"/>
      <c r="AS131" s="1242"/>
      <c r="AT131" s="1242"/>
      <c r="AU131" s="1242"/>
      <c r="AV131" s="1242"/>
      <c r="AW131" s="1242"/>
      <c r="AX131" s="1242"/>
      <c r="AY131" s="1242"/>
      <c r="AZ131" s="1242"/>
      <c r="BA131" s="1242"/>
      <c r="BB131" s="1243"/>
      <c r="BF131" s="12"/>
      <c r="BG131" s="12"/>
      <c r="BH131" s="12"/>
      <c r="BI131" s="12"/>
      <c r="BJ131" s="12"/>
      <c r="BK131" s="12"/>
      <c r="BL131" s="12"/>
      <c r="BM131" s="12"/>
      <c r="BN131" s="12"/>
      <c r="BO131" s="12"/>
      <c r="BP131" s="12"/>
      <c r="BQ131" s="12"/>
      <c r="BR131" s="12"/>
      <c r="BS131" s="12"/>
      <c r="BT131" s="12"/>
      <c r="BU131" s="12"/>
      <c r="BV131" s="12"/>
      <c r="BW131" s="12"/>
      <c r="BX131" s="12"/>
      <c r="BY131" s="12"/>
      <c r="BZ131" s="12"/>
      <c r="CA131" s="12"/>
      <c r="CB131" s="12"/>
      <c r="CC131" s="12"/>
      <c r="CD131" s="12"/>
      <c r="CE131" s="12"/>
      <c r="CF131" s="12"/>
      <c r="CG131" s="12"/>
      <c r="CH131" s="12"/>
      <c r="CI131" s="12"/>
      <c r="CJ131" s="12"/>
      <c r="CK131" s="12"/>
      <c r="CL131" s="12"/>
      <c r="CM131" s="12"/>
      <c r="CN131" s="12"/>
      <c r="CO131" s="12"/>
      <c r="CP131" s="12"/>
      <c r="CQ131" s="12"/>
      <c r="CR131" s="12"/>
    </row>
    <row r="132" spans="1:96" ht="18" customHeight="1">
      <c r="B132" s="839"/>
      <c r="C132" s="840"/>
      <c r="D132" s="840"/>
      <c r="E132" s="840"/>
      <c r="F132" s="840"/>
      <c r="G132" s="840"/>
      <c r="H132" s="840"/>
      <c r="I132" s="840"/>
      <c r="J132" s="840"/>
      <c r="K132" s="840"/>
      <c r="L132" s="840"/>
      <c r="M132" s="840"/>
      <c r="N132" s="840"/>
      <c r="O132" s="840"/>
      <c r="P132" s="840"/>
      <c r="Q132" s="840"/>
      <c r="R132" s="840"/>
      <c r="S132" s="840"/>
      <c r="T132" s="840"/>
      <c r="U132" s="840"/>
      <c r="V132" s="840"/>
      <c r="W132" s="840"/>
      <c r="X132" s="840"/>
      <c r="Y132" s="841"/>
      <c r="Z132" s="245"/>
      <c r="AA132" s="1244"/>
      <c r="AB132" s="1245"/>
      <c r="AC132" s="1245"/>
      <c r="AD132" s="1245"/>
      <c r="AE132" s="1245"/>
      <c r="AF132" s="1245"/>
      <c r="AG132" s="1245"/>
      <c r="AH132" s="1245"/>
      <c r="AI132" s="1245"/>
      <c r="AJ132" s="1245"/>
      <c r="AK132" s="1245"/>
      <c r="AL132" s="1245"/>
      <c r="AM132" s="1245"/>
      <c r="AN132" s="1245"/>
      <c r="AO132" s="1245"/>
      <c r="AP132" s="1245"/>
      <c r="AQ132" s="1245"/>
      <c r="AR132" s="1245"/>
      <c r="AS132" s="1245"/>
      <c r="AT132" s="1245"/>
      <c r="AU132" s="1245"/>
      <c r="AV132" s="1245"/>
      <c r="AW132" s="1245"/>
      <c r="AX132" s="1245"/>
      <c r="AY132" s="1245"/>
      <c r="AZ132" s="1245"/>
      <c r="BA132" s="1245"/>
      <c r="BB132" s="1246"/>
      <c r="BF132" s="12"/>
      <c r="BG132" s="12"/>
      <c r="BH132" s="12"/>
      <c r="BI132" s="12"/>
      <c r="BJ132" s="12"/>
      <c r="BK132" s="12"/>
      <c r="BL132" s="12"/>
      <c r="BM132" s="12"/>
      <c r="BN132" s="12"/>
      <c r="BO132" s="12"/>
      <c r="BP132" s="12"/>
      <c r="BQ132" s="12"/>
      <c r="BR132" s="12"/>
      <c r="BS132" s="12"/>
      <c r="BT132" s="12"/>
      <c r="BU132" s="12"/>
      <c r="BV132" s="12"/>
      <c r="BW132" s="12"/>
      <c r="BX132" s="12"/>
      <c r="BY132" s="12"/>
      <c r="BZ132" s="12"/>
      <c r="CA132" s="12"/>
      <c r="CB132" s="12"/>
      <c r="CC132" s="12"/>
      <c r="CD132" s="12"/>
      <c r="CE132" s="12"/>
      <c r="CF132" s="12"/>
      <c r="CG132" s="12"/>
      <c r="CH132" s="12"/>
      <c r="CI132" s="12"/>
      <c r="CJ132" s="12"/>
      <c r="CK132" s="12"/>
      <c r="CL132" s="12"/>
      <c r="CM132" s="12"/>
      <c r="CN132" s="12"/>
      <c r="CO132" s="12"/>
      <c r="CP132" s="12"/>
      <c r="CQ132" s="12"/>
      <c r="CR132" s="12"/>
    </row>
    <row r="133" spans="1:96" ht="18" customHeight="1">
      <c r="B133" s="839"/>
      <c r="C133" s="840"/>
      <c r="D133" s="840"/>
      <c r="E133" s="840"/>
      <c r="F133" s="840"/>
      <c r="G133" s="840"/>
      <c r="H133" s="840"/>
      <c r="I133" s="840"/>
      <c r="J133" s="840"/>
      <c r="K133" s="840"/>
      <c r="L133" s="840"/>
      <c r="M133" s="840"/>
      <c r="N133" s="840"/>
      <c r="O133" s="840"/>
      <c r="P133" s="840"/>
      <c r="Q133" s="840"/>
      <c r="R133" s="840"/>
      <c r="S133" s="840"/>
      <c r="T133" s="840"/>
      <c r="U133" s="840"/>
      <c r="V133" s="840"/>
      <c r="W133" s="840"/>
      <c r="X133" s="840"/>
      <c r="Y133" s="841"/>
      <c r="Z133" s="245"/>
      <c r="AA133" s="1244"/>
      <c r="AB133" s="1245"/>
      <c r="AC133" s="1245"/>
      <c r="AD133" s="1245"/>
      <c r="AE133" s="1245"/>
      <c r="AF133" s="1245"/>
      <c r="AG133" s="1245"/>
      <c r="AH133" s="1245"/>
      <c r="AI133" s="1245"/>
      <c r="AJ133" s="1245"/>
      <c r="AK133" s="1245"/>
      <c r="AL133" s="1245"/>
      <c r="AM133" s="1245"/>
      <c r="AN133" s="1245"/>
      <c r="AO133" s="1245"/>
      <c r="AP133" s="1245"/>
      <c r="AQ133" s="1245"/>
      <c r="AR133" s="1245"/>
      <c r="AS133" s="1245"/>
      <c r="AT133" s="1245"/>
      <c r="AU133" s="1245"/>
      <c r="AV133" s="1245"/>
      <c r="AW133" s="1245"/>
      <c r="AX133" s="1245"/>
      <c r="AY133" s="1245"/>
      <c r="AZ133" s="1245"/>
      <c r="BA133" s="1245"/>
      <c r="BB133" s="1246"/>
      <c r="BF133" s="12"/>
      <c r="BG133" s="12"/>
      <c r="BH133" s="12"/>
      <c r="BI133" s="12"/>
      <c r="BJ133" s="12"/>
      <c r="BK133" s="12"/>
      <c r="BL133" s="12"/>
      <c r="BM133" s="12"/>
      <c r="BN133" s="12"/>
      <c r="BO133" s="12"/>
      <c r="BP133" s="12"/>
      <c r="BQ133" s="12"/>
      <c r="BR133" s="12"/>
      <c r="BS133" s="12"/>
      <c r="BT133" s="12"/>
      <c r="BU133" s="12"/>
      <c r="BV133" s="12"/>
      <c r="BW133" s="12"/>
      <c r="BX133" s="12"/>
      <c r="BY133" s="12"/>
      <c r="BZ133" s="12"/>
      <c r="CA133" s="12"/>
      <c r="CB133" s="12"/>
      <c r="CC133" s="12"/>
      <c r="CD133" s="12"/>
      <c r="CE133" s="12"/>
      <c r="CF133" s="12"/>
      <c r="CG133" s="12"/>
      <c r="CH133" s="845"/>
      <c r="CI133" s="845"/>
      <c r="CJ133" s="845"/>
      <c r="CK133" s="845"/>
      <c r="CL133" s="845"/>
      <c r="CM133" s="845"/>
      <c r="CN133" s="845"/>
      <c r="CO133" s="845"/>
      <c r="CP133" s="845"/>
      <c r="CQ133" s="845"/>
      <c r="CR133" s="845"/>
    </row>
    <row r="134" spans="1:96" ht="18" customHeight="1" thickBot="1">
      <c r="B134" s="842"/>
      <c r="C134" s="843"/>
      <c r="D134" s="843"/>
      <c r="E134" s="843"/>
      <c r="F134" s="843"/>
      <c r="G134" s="843"/>
      <c r="H134" s="843"/>
      <c r="I134" s="843"/>
      <c r="J134" s="843"/>
      <c r="K134" s="843"/>
      <c r="L134" s="843"/>
      <c r="M134" s="843"/>
      <c r="N134" s="843"/>
      <c r="O134" s="843"/>
      <c r="P134" s="843"/>
      <c r="Q134" s="843"/>
      <c r="R134" s="843"/>
      <c r="S134" s="843"/>
      <c r="T134" s="843"/>
      <c r="U134" s="843"/>
      <c r="V134" s="843"/>
      <c r="W134" s="843"/>
      <c r="X134" s="843"/>
      <c r="Y134" s="844"/>
      <c r="Z134" s="245"/>
      <c r="AA134" s="1247"/>
      <c r="AB134" s="1248"/>
      <c r="AC134" s="1248"/>
      <c r="AD134" s="1248"/>
      <c r="AE134" s="1248"/>
      <c r="AF134" s="1248"/>
      <c r="AG134" s="1248"/>
      <c r="AH134" s="1248"/>
      <c r="AI134" s="1248"/>
      <c r="AJ134" s="1248"/>
      <c r="AK134" s="1248"/>
      <c r="AL134" s="1248"/>
      <c r="AM134" s="1248"/>
      <c r="AN134" s="1248"/>
      <c r="AO134" s="1248"/>
      <c r="AP134" s="1248"/>
      <c r="AQ134" s="1248"/>
      <c r="AR134" s="1248"/>
      <c r="AS134" s="1248"/>
      <c r="AT134" s="1248"/>
      <c r="AU134" s="1248"/>
      <c r="AV134" s="1248"/>
      <c r="AW134" s="1248"/>
      <c r="AX134" s="1248"/>
      <c r="AY134" s="1248"/>
      <c r="AZ134" s="1248"/>
      <c r="BA134" s="1248"/>
      <c r="BB134" s="1249"/>
      <c r="BF134" s="12"/>
      <c r="BG134" s="12"/>
      <c r="BH134" s="12"/>
      <c r="BI134" s="12"/>
      <c r="BJ134" s="12"/>
      <c r="BK134" s="12"/>
      <c r="BL134" s="12"/>
      <c r="BM134" s="12"/>
      <c r="BN134" s="12"/>
      <c r="BO134" s="12"/>
      <c r="BP134" s="12"/>
      <c r="BQ134" s="12"/>
      <c r="BR134" s="12"/>
      <c r="BS134" s="12"/>
      <c r="BT134" s="12"/>
      <c r="BU134" s="12"/>
      <c r="BV134" s="12"/>
      <c r="BW134" s="12"/>
      <c r="BX134" s="12"/>
      <c r="BY134" s="12"/>
      <c r="BZ134" s="12"/>
      <c r="CA134" s="12"/>
      <c r="CB134" s="12"/>
      <c r="CC134" s="12"/>
      <c r="CD134" s="12"/>
      <c r="CE134" s="12"/>
      <c r="CF134" s="12"/>
      <c r="CG134" s="12"/>
      <c r="CH134" s="845"/>
      <c r="CI134" s="845"/>
      <c r="CJ134" s="845"/>
      <c r="CK134" s="845"/>
      <c r="CL134" s="845"/>
      <c r="CM134" s="845"/>
      <c r="CN134" s="845"/>
      <c r="CO134" s="845"/>
      <c r="CP134" s="845"/>
      <c r="CQ134" s="845"/>
      <c r="CR134" s="845"/>
    </row>
    <row r="135" spans="1:96" ht="14.25" customHeight="1">
      <c r="B135" s="121"/>
      <c r="C135" s="121"/>
      <c r="D135" s="121"/>
      <c r="E135" s="121"/>
      <c r="F135" s="121"/>
      <c r="G135" s="121"/>
      <c r="H135" s="121"/>
      <c r="I135" s="121"/>
      <c r="J135" s="121"/>
      <c r="K135" s="121"/>
      <c r="L135" s="121"/>
      <c r="M135" s="121"/>
      <c r="N135" s="121"/>
      <c r="O135" s="121"/>
      <c r="P135" s="121"/>
      <c r="Q135" s="121"/>
      <c r="R135" s="121"/>
      <c r="S135" s="121"/>
      <c r="T135" s="121"/>
      <c r="U135" s="121"/>
      <c r="V135" s="121"/>
      <c r="W135" s="121"/>
      <c r="X135" s="121"/>
      <c r="Y135" s="121"/>
      <c r="Z135" s="30"/>
      <c r="BF135" s="845"/>
      <c r="BG135" s="845"/>
      <c r="BH135" s="845"/>
      <c r="BI135" s="845"/>
      <c r="BJ135" s="845"/>
      <c r="BK135" s="845"/>
      <c r="BL135" s="845"/>
      <c r="BM135" s="845"/>
      <c r="BN135" s="845"/>
      <c r="BO135" s="845"/>
      <c r="BP135" s="845"/>
      <c r="BQ135" s="845"/>
      <c r="BR135" s="845"/>
      <c r="BS135" s="845"/>
      <c r="BT135" s="845"/>
      <c r="BU135" s="845"/>
      <c r="BV135" s="845"/>
      <c r="BW135" s="845"/>
      <c r="BX135" s="845"/>
      <c r="BY135" s="845"/>
      <c r="BZ135" s="845"/>
      <c r="CA135" s="845"/>
      <c r="CB135" s="845"/>
      <c r="CC135" s="12"/>
      <c r="CD135" s="12"/>
      <c r="CE135" s="12"/>
      <c r="CF135" s="12"/>
      <c r="CG135" s="12"/>
      <c r="CH135" s="1230"/>
      <c r="CI135" s="1230"/>
      <c r="CJ135" s="1230"/>
      <c r="CK135" s="1230"/>
      <c r="CL135" s="1230"/>
      <c r="CM135" s="1230"/>
      <c r="CN135" s="1231"/>
      <c r="CO135" s="1231"/>
      <c r="CP135" s="1231"/>
      <c r="CQ135" s="1231"/>
      <c r="CR135" s="1231"/>
    </row>
    <row r="136" spans="1:96" ht="14.25" customHeight="1">
      <c r="B136" s="845" t="s">
        <v>138</v>
      </c>
      <c r="C136" s="845"/>
      <c r="D136" s="845"/>
      <c r="E136" s="845"/>
      <c r="F136" s="845"/>
      <c r="G136" s="845"/>
      <c r="H136" s="845"/>
      <c r="I136" s="845"/>
      <c r="J136" s="845"/>
      <c r="K136" s="845"/>
      <c r="L136" s="845"/>
      <c r="M136" s="845"/>
      <c r="N136" s="845"/>
      <c r="O136" s="845"/>
      <c r="P136" s="845"/>
      <c r="Q136" s="845"/>
      <c r="R136" s="845"/>
      <c r="S136" s="845"/>
      <c r="T136" s="845"/>
      <c r="U136" s="845"/>
      <c r="V136" s="845"/>
      <c r="W136" s="845"/>
      <c r="X136" s="845"/>
      <c r="Y136" s="845"/>
      <c r="AA136" s="845" t="s">
        <v>211</v>
      </c>
      <c r="AB136" s="845"/>
      <c r="AC136" s="845"/>
      <c r="AD136" s="845"/>
      <c r="AE136" s="845"/>
      <c r="AF136" s="845"/>
      <c r="AG136" s="845"/>
      <c r="AH136" s="845"/>
      <c r="AI136" s="845"/>
      <c r="AJ136" s="845"/>
      <c r="AK136" s="845"/>
      <c r="AL136" s="845"/>
      <c r="AM136" s="845"/>
      <c r="AN136" s="845"/>
      <c r="AO136" s="845"/>
      <c r="AP136" s="845"/>
      <c r="AQ136" s="845"/>
      <c r="AR136" s="845"/>
      <c r="AS136" s="845"/>
      <c r="AT136" s="845"/>
      <c r="AU136" s="845"/>
      <c r="AV136" s="845"/>
      <c r="AW136" s="845"/>
      <c r="AX136" s="845"/>
      <c r="AY136" s="845"/>
      <c r="AZ136" s="845"/>
      <c r="BA136" s="845"/>
      <c r="BB136" s="845"/>
      <c r="BC136" s="845"/>
      <c r="BF136" s="845"/>
      <c r="BG136" s="845"/>
      <c r="BH136" s="845"/>
      <c r="BI136" s="845"/>
      <c r="BJ136" s="845"/>
      <c r="BK136" s="845"/>
      <c r="BL136" s="845"/>
      <c r="BM136" s="845"/>
      <c r="BN136" s="845"/>
      <c r="BO136" s="845"/>
      <c r="BP136" s="845"/>
      <c r="BQ136" s="845"/>
      <c r="BR136" s="845"/>
      <c r="BS136" s="845"/>
      <c r="BT136" s="845"/>
      <c r="BU136" s="845"/>
      <c r="BV136" s="845"/>
      <c r="BW136" s="845"/>
      <c r="BX136" s="845"/>
      <c r="BY136" s="845"/>
      <c r="BZ136" s="845"/>
      <c r="CA136" s="845"/>
      <c r="CB136" s="845"/>
      <c r="CC136" s="12"/>
      <c r="CD136" s="12"/>
      <c r="CE136" s="12"/>
      <c r="CF136" s="12"/>
      <c r="CG136" s="12"/>
      <c r="CH136" s="1230"/>
      <c r="CI136" s="1230"/>
      <c r="CJ136" s="1230"/>
      <c r="CK136" s="1230"/>
      <c r="CL136" s="1230"/>
      <c r="CM136" s="1230"/>
      <c r="CN136" s="1231"/>
      <c r="CO136" s="1231"/>
      <c r="CP136" s="1231"/>
      <c r="CQ136" s="1231"/>
      <c r="CR136" s="1231"/>
    </row>
    <row r="137" spans="1:96" ht="14.25" customHeight="1">
      <c r="B137" s="845"/>
      <c r="C137" s="845"/>
      <c r="D137" s="845"/>
      <c r="E137" s="845"/>
      <c r="F137" s="845"/>
      <c r="G137" s="845"/>
      <c r="H137" s="845"/>
      <c r="I137" s="845"/>
      <c r="J137" s="845"/>
      <c r="K137" s="845"/>
      <c r="L137" s="845"/>
      <c r="M137" s="845"/>
      <c r="N137" s="845"/>
      <c r="O137" s="845"/>
      <c r="P137" s="845"/>
      <c r="Q137" s="845"/>
      <c r="R137" s="845"/>
      <c r="S137" s="845"/>
      <c r="T137" s="845"/>
      <c r="U137" s="845"/>
      <c r="V137" s="845"/>
      <c r="W137" s="845"/>
      <c r="X137" s="845"/>
      <c r="Y137" s="845"/>
      <c r="AA137" s="845"/>
      <c r="AB137" s="845"/>
      <c r="AC137" s="845"/>
      <c r="AD137" s="845"/>
      <c r="AE137" s="845"/>
      <c r="AF137" s="845"/>
      <c r="AG137" s="845"/>
      <c r="AH137" s="845"/>
      <c r="AI137" s="845"/>
      <c r="AJ137" s="845"/>
      <c r="AK137" s="845"/>
      <c r="AL137" s="845"/>
      <c r="AM137" s="845"/>
      <c r="AN137" s="845"/>
      <c r="AO137" s="845"/>
      <c r="AP137" s="845"/>
      <c r="AQ137" s="845"/>
      <c r="AR137" s="845"/>
      <c r="AS137" s="845"/>
      <c r="AT137" s="845"/>
      <c r="AU137" s="845"/>
      <c r="AV137" s="845"/>
      <c r="AW137" s="845"/>
      <c r="AX137" s="845"/>
      <c r="AY137" s="845"/>
      <c r="AZ137" s="845"/>
      <c r="BA137" s="845"/>
      <c r="BB137" s="845"/>
      <c r="BC137" s="845"/>
      <c r="BF137" s="12"/>
      <c r="BG137" s="12"/>
      <c r="BH137" s="12"/>
      <c r="BI137" s="12"/>
      <c r="BJ137" s="12"/>
      <c r="BK137" s="12"/>
      <c r="BL137" s="12"/>
      <c r="BM137" s="12"/>
      <c r="BN137" s="12"/>
      <c r="BO137" s="12"/>
      <c r="BP137" s="12"/>
      <c r="BQ137" s="12"/>
      <c r="BR137" s="12"/>
      <c r="BS137" s="12"/>
      <c r="BT137" s="12"/>
      <c r="BU137" s="12"/>
      <c r="BV137" s="12"/>
      <c r="BW137" s="12"/>
      <c r="BX137" s="12"/>
      <c r="BY137" s="12"/>
      <c r="BZ137" s="12"/>
      <c r="CA137" s="12"/>
      <c r="CB137" s="12"/>
      <c r="CC137" s="12"/>
      <c r="CD137" s="12"/>
      <c r="CE137" s="12"/>
      <c r="CF137" s="12"/>
      <c r="CG137" s="12"/>
      <c r="CH137" s="1230"/>
      <c r="CI137" s="1230"/>
      <c r="CJ137" s="1230"/>
      <c r="CK137" s="1230"/>
      <c r="CL137" s="1230"/>
      <c r="CM137" s="1230"/>
      <c r="CN137" s="1231"/>
      <c r="CO137" s="1231"/>
      <c r="CP137" s="1231"/>
      <c r="CQ137" s="1231"/>
      <c r="CR137" s="1231"/>
    </row>
    <row r="138" spans="1:96" ht="14.25" customHeight="1">
      <c r="B138" s="308"/>
      <c r="C138" s="308"/>
      <c r="D138" s="902" t="s">
        <v>12</v>
      </c>
      <c r="E138" s="902"/>
      <c r="F138" s="902"/>
      <c r="G138" s="902"/>
      <c r="H138" s="902"/>
      <c r="I138" s="902"/>
      <c r="J138" s="902"/>
      <c r="K138" s="902"/>
      <c r="L138" s="902"/>
      <c r="M138" s="902"/>
      <c r="N138" s="902"/>
      <c r="O138" s="902"/>
      <c r="P138" s="902"/>
      <c r="Q138" s="902"/>
      <c r="R138" s="902"/>
      <c r="S138" s="902"/>
      <c r="T138" s="902"/>
      <c r="U138" s="902"/>
      <c r="V138" s="308"/>
      <c r="W138" s="308"/>
      <c r="X138" s="308"/>
      <c r="Y138" s="308"/>
      <c r="AA138" s="308"/>
      <c r="AB138" s="903" t="s">
        <v>228</v>
      </c>
      <c r="AC138" s="903"/>
      <c r="AD138" s="903"/>
      <c r="AE138" s="903"/>
      <c r="AF138" s="903"/>
      <c r="AG138" s="903"/>
      <c r="AH138" s="903"/>
      <c r="AI138" s="903"/>
      <c r="AJ138" s="903"/>
      <c r="AK138" s="903"/>
      <c r="AL138" s="903"/>
      <c r="AM138" s="903"/>
      <c r="AN138" s="903"/>
      <c r="AO138" s="903"/>
      <c r="AP138" s="903"/>
      <c r="AQ138" s="903"/>
      <c r="AR138" s="903"/>
      <c r="AS138" s="903"/>
      <c r="AT138" s="903"/>
      <c r="AU138" s="903"/>
      <c r="AV138" s="903"/>
      <c r="AW138" s="903"/>
      <c r="AX138" s="903"/>
      <c r="AY138" s="903"/>
      <c r="AZ138" s="903"/>
      <c r="BA138" s="903"/>
      <c r="BB138" s="903"/>
      <c r="BC138" s="308"/>
      <c r="BF138" s="12"/>
      <c r="BG138" s="12"/>
      <c r="BH138" s="12"/>
      <c r="BI138" s="12"/>
      <c r="BJ138" s="12"/>
      <c r="BK138" s="12"/>
      <c r="BL138" s="12"/>
      <c r="BM138" s="12"/>
      <c r="BN138" s="12"/>
      <c r="BO138" s="12"/>
      <c r="BP138" s="12"/>
      <c r="BQ138" s="12"/>
      <c r="BR138" s="12"/>
      <c r="BS138" s="12"/>
      <c r="BT138" s="12"/>
      <c r="BU138" s="12"/>
      <c r="BV138" s="12"/>
      <c r="BW138" s="12"/>
      <c r="BX138" s="12"/>
      <c r="BY138" s="12"/>
      <c r="BZ138" s="12"/>
      <c r="CA138" s="12"/>
      <c r="CB138" s="12"/>
      <c r="CC138" s="12"/>
      <c r="CD138" s="12"/>
      <c r="CE138" s="12"/>
      <c r="CF138" s="12"/>
      <c r="CG138" s="12"/>
      <c r="CH138" s="1230"/>
      <c r="CI138" s="1230"/>
      <c r="CJ138" s="1230"/>
      <c r="CK138" s="1230"/>
      <c r="CL138" s="1230"/>
      <c r="CM138" s="1230"/>
      <c r="CN138" s="1231"/>
      <c r="CO138" s="1231"/>
      <c r="CP138" s="1231"/>
      <c r="CQ138" s="1231"/>
      <c r="CR138" s="1231"/>
    </row>
    <row r="139" spans="1:96" ht="14.25" customHeight="1">
      <c r="B139" s="313"/>
      <c r="C139" s="313"/>
      <c r="D139" s="902"/>
      <c r="E139" s="902"/>
      <c r="F139" s="902"/>
      <c r="G139" s="902"/>
      <c r="H139" s="902"/>
      <c r="I139" s="902"/>
      <c r="J139" s="902"/>
      <c r="K139" s="902"/>
      <c r="L139" s="902"/>
      <c r="M139" s="902"/>
      <c r="N139" s="902"/>
      <c r="O139" s="902"/>
      <c r="P139" s="902"/>
      <c r="Q139" s="902"/>
      <c r="R139" s="902"/>
      <c r="S139" s="902"/>
      <c r="T139" s="902"/>
      <c r="U139" s="902"/>
      <c r="V139" s="313"/>
      <c r="W139" s="313"/>
      <c r="X139" s="313"/>
      <c r="Y139" s="313"/>
      <c r="AA139" s="313"/>
      <c r="AB139" s="903"/>
      <c r="AC139" s="903"/>
      <c r="AD139" s="903"/>
      <c r="AE139" s="903"/>
      <c r="AF139" s="903"/>
      <c r="AG139" s="903"/>
      <c r="AH139" s="903"/>
      <c r="AI139" s="903"/>
      <c r="AJ139" s="903"/>
      <c r="AK139" s="903"/>
      <c r="AL139" s="903"/>
      <c r="AM139" s="903"/>
      <c r="AN139" s="903"/>
      <c r="AO139" s="903"/>
      <c r="AP139" s="903"/>
      <c r="AQ139" s="903"/>
      <c r="AR139" s="903"/>
      <c r="AS139" s="903"/>
      <c r="AT139" s="903"/>
      <c r="AU139" s="903"/>
      <c r="AV139" s="903"/>
      <c r="AW139" s="903"/>
      <c r="AX139" s="903"/>
      <c r="AY139" s="903"/>
      <c r="AZ139" s="903"/>
      <c r="BA139" s="903"/>
      <c r="BB139" s="903"/>
      <c r="BC139" s="313"/>
      <c r="BF139" s="12"/>
      <c r="BG139" s="12"/>
      <c r="BH139" s="12"/>
      <c r="BI139" s="12"/>
      <c r="BJ139" s="12"/>
      <c r="BK139" s="12"/>
      <c r="BL139" s="12"/>
      <c r="BM139" s="12"/>
      <c r="BN139" s="12"/>
      <c r="BO139" s="12"/>
      <c r="BP139" s="12"/>
      <c r="BQ139" s="12"/>
      <c r="BR139" s="12"/>
      <c r="BS139" s="12"/>
      <c r="BT139" s="12"/>
      <c r="BU139" s="12"/>
      <c r="BV139" s="12"/>
      <c r="BW139" s="12"/>
      <c r="BX139" s="12"/>
      <c r="BY139" s="12"/>
      <c r="BZ139" s="12"/>
      <c r="CA139" s="12"/>
      <c r="CB139" s="12"/>
      <c r="CC139" s="12"/>
      <c r="CD139" s="12"/>
      <c r="CE139" s="12"/>
      <c r="CF139" s="12"/>
      <c r="CG139" s="12"/>
      <c r="CH139" s="1230"/>
      <c r="CI139" s="1230"/>
      <c r="CJ139" s="1230"/>
      <c r="CK139" s="1230"/>
      <c r="CL139" s="1230"/>
      <c r="CM139" s="1230"/>
      <c r="CN139" s="1231"/>
      <c r="CO139" s="1231"/>
      <c r="CP139" s="1231"/>
      <c r="CQ139" s="1231"/>
      <c r="CR139" s="1231"/>
    </row>
    <row r="140" spans="1:96" ht="14.25" customHeight="1">
      <c r="D140" s="1288" t="s">
        <v>186</v>
      </c>
      <c r="E140" s="1288"/>
      <c r="F140" s="1288"/>
      <c r="G140" s="1288"/>
      <c r="H140" s="1288"/>
      <c r="I140" s="862" t="str">
        <f>IF(AW171&lt;&gt;0,"",'②異動情報・学校情報・未振込情報（学校入力用）'!CU34)</f>
        <v/>
      </c>
      <c r="J140" s="862"/>
      <c r="K140" s="862"/>
      <c r="L140" s="862"/>
      <c r="M140" s="1240" t="s">
        <v>0</v>
      </c>
      <c r="N140" s="862" t="str">
        <f>IF(AW171&lt;&gt;0,"",'②異動情報・学校情報・未振込情報（学校入力用）'!CW34)</f>
        <v/>
      </c>
      <c r="O140" s="862"/>
      <c r="P140" s="862"/>
      <c r="Q140" s="1240" t="s">
        <v>1</v>
      </c>
      <c r="R140" s="862" t="str">
        <f>IF(AW171&lt;&gt;0,"",'②異動情報・学校情報・未振込情報（学校入力用）'!CY34)</f>
        <v/>
      </c>
      <c r="S140" s="862"/>
      <c r="T140" s="862"/>
      <c r="U140" s="1240" t="s">
        <v>2</v>
      </c>
      <c r="AA140" s="212"/>
      <c r="AB140" s="859" t="str">
        <f>IF(OR(AW171&lt;&gt;0,'②異動情報・学校情報・未振込情報（学校入力用）'!V53=""),"",'②異動情報・学校情報・未振込情報（学校入力用）'!V53)</f>
        <v/>
      </c>
      <c r="AC140" s="859"/>
      <c r="AD140" s="591" t="s">
        <v>183</v>
      </c>
      <c r="AE140" s="591"/>
      <c r="AF140" s="591"/>
      <c r="AG140" s="591"/>
      <c r="AH140" s="591"/>
      <c r="AI140" s="215"/>
      <c r="AJ140" s="212"/>
      <c r="AK140" s="859" t="str">
        <f>IF(OR(AW171&lt;&gt;0,'②異動情報・学校情報・未振込情報（学校入力用）'!AE53=""),"",'②異動情報・学校情報・未振込情報（学校入力用）'!AE53)</f>
        <v/>
      </c>
      <c r="AL140" s="859"/>
      <c r="AM140" s="591" t="s">
        <v>184</v>
      </c>
      <c r="AN140" s="591"/>
      <c r="AO140" s="591"/>
      <c r="AP140" s="591"/>
      <c r="AQ140" s="591"/>
      <c r="AR140" s="859" t="str">
        <f>IF(OR(AW171&lt;&gt;0,'②異動情報・学校情報・未振込情報（学校入力用）'!AL53=""),"",'②異動情報・学校情報・未振込情報（学校入力用）'!AL53)</f>
        <v/>
      </c>
      <c r="AS140" s="859"/>
      <c r="AT140" s="1276" t="s">
        <v>241</v>
      </c>
      <c r="AU140" s="1276"/>
      <c r="AV140" s="1276"/>
      <c r="AW140" s="1276"/>
      <c r="AX140" s="1276"/>
      <c r="AY140" s="1276"/>
      <c r="AZ140" s="1276"/>
      <c r="BA140" s="1276"/>
      <c r="BB140" s="1276"/>
      <c r="BC140" s="16"/>
      <c r="BF140" s="12"/>
      <c r="BG140" s="12"/>
      <c r="BH140" s="12"/>
      <c r="BI140" s="12"/>
      <c r="BJ140" s="12"/>
      <c r="BK140" s="12"/>
      <c r="BL140" s="12"/>
      <c r="BM140" s="12"/>
      <c r="BN140" s="12"/>
      <c r="BO140" s="12"/>
      <c r="BP140" s="12"/>
      <c r="BQ140" s="12"/>
      <c r="BR140" s="12"/>
      <c r="BS140" s="12"/>
      <c r="BT140" s="12"/>
      <c r="BU140" s="12"/>
      <c r="BV140" s="12"/>
      <c r="BW140" s="12"/>
      <c r="BX140" s="12"/>
      <c r="BY140" s="12"/>
      <c r="BZ140" s="12"/>
      <c r="CA140" s="12"/>
      <c r="CB140" s="12"/>
      <c r="CC140" s="12"/>
      <c r="CD140" s="12"/>
      <c r="CE140" s="12"/>
      <c r="CF140" s="12"/>
      <c r="CG140" s="12"/>
      <c r="CH140" s="1230"/>
      <c r="CI140" s="1230"/>
      <c r="CJ140" s="1230"/>
      <c r="CK140" s="1230"/>
      <c r="CL140" s="1230"/>
      <c r="CM140" s="1230"/>
      <c r="CN140" s="1231"/>
      <c r="CO140" s="1231"/>
      <c r="CP140" s="1231"/>
      <c r="CQ140" s="1231"/>
      <c r="CR140" s="1231"/>
    </row>
    <row r="141" spans="1:96" ht="14.25" customHeight="1">
      <c r="D141" s="1288"/>
      <c r="E141" s="1288"/>
      <c r="F141" s="1288"/>
      <c r="G141" s="1288"/>
      <c r="H141" s="1288"/>
      <c r="I141" s="862"/>
      <c r="J141" s="862"/>
      <c r="K141" s="862"/>
      <c r="L141" s="862"/>
      <c r="M141" s="1240"/>
      <c r="N141" s="862"/>
      <c r="O141" s="862"/>
      <c r="P141" s="862"/>
      <c r="Q141" s="1240"/>
      <c r="R141" s="862"/>
      <c r="S141" s="862"/>
      <c r="T141" s="862"/>
      <c r="U141" s="1240"/>
      <c r="AA141" s="212"/>
      <c r="AB141" s="859"/>
      <c r="AC141" s="859"/>
      <c r="AD141" s="591"/>
      <c r="AE141" s="591"/>
      <c r="AF141" s="591"/>
      <c r="AG141" s="591"/>
      <c r="AH141" s="591"/>
      <c r="AI141" s="215"/>
      <c r="AJ141" s="212"/>
      <c r="AK141" s="859"/>
      <c r="AL141" s="859"/>
      <c r="AM141" s="591"/>
      <c r="AN141" s="591"/>
      <c r="AO141" s="591"/>
      <c r="AP141" s="591"/>
      <c r="AQ141" s="591"/>
      <c r="AR141" s="859"/>
      <c r="AS141" s="859"/>
      <c r="AT141" s="1276"/>
      <c r="AU141" s="1276"/>
      <c r="AV141" s="1276"/>
      <c r="AW141" s="1276"/>
      <c r="AX141" s="1276"/>
      <c r="AY141" s="1276"/>
      <c r="AZ141" s="1276"/>
      <c r="BA141" s="1276"/>
      <c r="BB141" s="1276"/>
      <c r="BC141" s="16"/>
      <c r="BF141" s="12"/>
      <c r="BG141" s="12"/>
      <c r="BH141" s="12"/>
      <c r="BI141" s="12"/>
      <c r="BJ141" s="12"/>
      <c r="BK141" s="12"/>
      <c r="BL141" s="12"/>
      <c r="BM141" s="12"/>
      <c r="BN141" s="12"/>
      <c r="BO141" s="12"/>
      <c r="BP141" s="12"/>
      <c r="BQ141" s="12"/>
      <c r="BR141" s="12"/>
      <c r="BS141" s="12"/>
      <c r="BT141" s="12"/>
      <c r="BU141" s="12"/>
      <c r="BV141" s="12"/>
      <c r="BW141" s="12"/>
      <c r="BX141" s="12"/>
      <c r="BY141" s="12"/>
      <c r="BZ141" s="12"/>
      <c r="CA141" s="12"/>
      <c r="CB141" s="12"/>
      <c r="CC141" s="12"/>
      <c r="CD141" s="12"/>
      <c r="CE141" s="12"/>
      <c r="CF141" s="12"/>
      <c r="CG141" s="12"/>
      <c r="CH141" s="1230"/>
      <c r="CI141" s="1230"/>
      <c r="CJ141" s="1230"/>
      <c r="CK141" s="1230"/>
      <c r="CL141" s="1230"/>
      <c r="CM141" s="1230"/>
      <c r="CN141" s="1231"/>
      <c r="CO141" s="1231"/>
      <c r="CP141" s="1231"/>
      <c r="CQ141" s="1231"/>
      <c r="CR141" s="1231"/>
    </row>
    <row r="142" spans="1:96" ht="6.95" customHeight="1">
      <c r="D142" s="1288"/>
      <c r="E142" s="1288"/>
      <c r="F142" s="1288"/>
      <c r="G142" s="1288"/>
      <c r="H142" s="1288"/>
      <c r="I142" s="862"/>
      <c r="J142" s="862"/>
      <c r="K142" s="862"/>
      <c r="L142" s="862"/>
      <c r="M142" s="1240"/>
      <c r="N142" s="862"/>
      <c r="O142" s="862"/>
      <c r="P142" s="862"/>
      <c r="Q142" s="1240"/>
      <c r="R142" s="862"/>
      <c r="S142" s="862"/>
      <c r="T142" s="862"/>
      <c r="U142" s="1240"/>
      <c r="AA142" s="212"/>
      <c r="AB142" s="213"/>
      <c r="AC142" s="214"/>
      <c r="AD142" s="214"/>
      <c r="AE142" s="214"/>
      <c r="AF142" s="214"/>
      <c r="AG142" s="214"/>
      <c r="AH142" s="214"/>
      <c r="AI142" s="214"/>
      <c r="AJ142" s="212"/>
      <c r="AK142" s="212"/>
      <c r="AL142" s="213"/>
      <c r="AM142" s="214"/>
      <c r="AN142" s="214"/>
      <c r="AO142" s="214"/>
      <c r="AP142" s="214"/>
      <c r="AQ142" s="214"/>
      <c r="AR142" s="214"/>
      <c r="AS142" s="214"/>
      <c r="AT142" s="1276"/>
      <c r="AU142" s="1276"/>
      <c r="AV142" s="1276"/>
      <c r="AW142" s="1276"/>
      <c r="AX142" s="1276"/>
      <c r="AY142" s="1276"/>
      <c r="AZ142" s="1276"/>
      <c r="BA142" s="1276"/>
      <c r="BB142" s="1276"/>
      <c r="BC142" s="16"/>
      <c r="BF142" s="12"/>
      <c r="BG142" s="12"/>
      <c r="BH142" s="12"/>
      <c r="BI142" s="12"/>
      <c r="BJ142" s="12"/>
      <c r="BK142" s="12"/>
      <c r="BL142" s="12"/>
      <c r="BM142" s="12"/>
      <c r="BN142" s="12"/>
      <c r="BO142" s="12"/>
      <c r="BP142" s="12"/>
      <c r="BQ142" s="12"/>
      <c r="BR142" s="12"/>
      <c r="BS142" s="12"/>
      <c r="BT142" s="12"/>
      <c r="BU142" s="12"/>
      <c r="BV142" s="12"/>
      <c r="BW142" s="12"/>
      <c r="BX142" s="12"/>
      <c r="BY142" s="12"/>
      <c r="BZ142" s="12"/>
      <c r="CA142" s="12"/>
      <c r="CB142" s="12"/>
      <c r="CC142" s="12"/>
      <c r="CD142" s="12"/>
      <c r="CE142" s="12"/>
      <c r="CF142" s="12"/>
      <c r="CG142" s="12"/>
      <c r="CH142" s="1230"/>
      <c r="CI142" s="1230"/>
      <c r="CJ142" s="1230"/>
      <c r="CK142" s="1230"/>
      <c r="CL142" s="1230"/>
      <c r="CM142" s="1230"/>
      <c r="CN142" s="1231"/>
      <c r="CO142" s="1231"/>
      <c r="CP142" s="1231"/>
      <c r="CQ142" s="1231"/>
      <c r="CR142" s="1231"/>
    </row>
    <row r="143" spans="1:96" ht="6.95" customHeight="1">
      <c r="D143" s="1264" t="s">
        <v>3</v>
      </c>
      <c r="E143" s="1264"/>
      <c r="F143" s="1264"/>
      <c r="G143" s="1264"/>
      <c r="H143" s="1264"/>
      <c r="I143" s="751" t="str">
        <f>IF(AW171&lt;&gt;0,"",'②異動情報・学校情報・未振込情報（学校入力用）'!AA36)</f>
        <v/>
      </c>
      <c r="J143" s="751"/>
      <c r="K143" s="751"/>
      <c r="L143" s="751"/>
      <c r="M143" s="751"/>
      <c r="N143" s="751"/>
      <c r="O143" s="751"/>
      <c r="P143" s="751"/>
      <c r="Q143" s="751"/>
      <c r="R143" s="751"/>
      <c r="S143" s="751"/>
      <c r="T143" s="751"/>
      <c r="U143" s="751"/>
      <c r="AA143" s="230"/>
      <c r="AB143" s="231"/>
      <c r="AC143" s="231"/>
      <c r="AD143" s="231"/>
      <c r="AE143" s="231"/>
      <c r="AF143" s="231"/>
      <c r="AG143" s="231"/>
      <c r="AH143" s="231"/>
      <c r="AI143" s="232"/>
      <c r="AJ143" s="212"/>
      <c r="AK143" s="212"/>
      <c r="AL143" s="212"/>
      <c r="AM143" s="212"/>
      <c r="AN143" s="212"/>
      <c r="AO143" s="212"/>
      <c r="AP143" s="1277"/>
      <c r="AQ143" s="1277"/>
      <c r="AR143" s="1277"/>
      <c r="AS143" s="212"/>
      <c r="AT143" s="212"/>
      <c r="AU143" s="212"/>
      <c r="AV143" s="212"/>
      <c r="AW143" s="212"/>
      <c r="AX143" s="212"/>
      <c r="AY143" s="212"/>
      <c r="AZ143" s="212"/>
      <c r="BA143" s="212"/>
      <c r="BB143" s="212"/>
      <c r="BC143" s="16"/>
      <c r="BF143" s="12"/>
      <c r="BG143" s="12"/>
      <c r="BH143" s="12"/>
      <c r="BI143" s="12"/>
      <c r="BJ143" s="12"/>
      <c r="BK143" s="12"/>
      <c r="BL143" s="12"/>
      <c r="BM143" s="12"/>
      <c r="BN143" s="12"/>
      <c r="BO143" s="12"/>
      <c r="BP143" s="12"/>
      <c r="BQ143" s="12"/>
      <c r="BR143" s="12"/>
      <c r="BS143" s="12"/>
      <c r="BT143" s="12"/>
      <c r="BU143" s="12"/>
      <c r="BV143" s="12"/>
      <c r="BW143" s="12"/>
      <c r="BX143" s="12"/>
      <c r="BY143" s="12"/>
      <c r="BZ143" s="12"/>
      <c r="CA143" s="12"/>
      <c r="CB143" s="12"/>
      <c r="CC143" s="12"/>
      <c r="CD143" s="12"/>
      <c r="CE143" s="12"/>
      <c r="CF143" s="12"/>
      <c r="CG143" s="12"/>
      <c r="CH143" s="1230"/>
      <c r="CI143" s="1230"/>
      <c r="CJ143" s="1230"/>
      <c r="CK143" s="1230"/>
      <c r="CL143" s="1230"/>
      <c r="CM143" s="1230"/>
      <c r="CN143" s="1231"/>
      <c r="CO143" s="1231"/>
      <c r="CP143" s="1231"/>
      <c r="CQ143" s="1231"/>
      <c r="CR143" s="1231"/>
    </row>
    <row r="144" spans="1:96" ht="14.25" customHeight="1">
      <c r="D144" s="1264"/>
      <c r="E144" s="1264"/>
      <c r="F144" s="1264"/>
      <c r="G144" s="1264"/>
      <c r="H144" s="1264"/>
      <c r="I144" s="751"/>
      <c r="J144" s="751"/>
      <c r="K144" s="751"/>
      <c r="L144" s="751"/>
      <c r="M144" s="751"/>
      <c r="N144" s="751"/>
      <c r="O144" s="751"/>
      <c r="P144" s="751"/>
      <c r="Q144" s="751"/>
      <c r="R144" s="751"/>
      <c r="S144" s="751"/>
      <c r="T144" s="751"/>
      <c r="U144" s="751"/>
      <c r="AA144" s="233"/>
      <c r="AB144" s="859" t="str">
        <f>IF(OR(AW171&lt;&gt;0,'②異動情報・学校情報・未振込情報（学校入力用）'!V57=""),"",'②異動情報・学校情報・未振込情報（学校入力用）'!V57)</f>
        <v/>
      </c>
      <c r="AC144" s="859"/>
      <c r="AD144" s="591" t="s">
        <v>185</v>
      </c>
      <c r="AE144" s="591"/>
      <c r="AF144" s="591"/>
      <c r="AG144" s="591"/>
      <c r="AH144" s="591"/>
      <c r="AI144" s="234"/>
      <c r="AJ144" s="212"/>
      <c r="AK144" s="859" t="str">
        <f>IF(OR(AW171&lt;&gt;0,'②異動情報・学校情報・未振込情報（学校入力用）'!AE57=""),"",'②異動情報・学校情報・未振込情報（学校入力用）'!AE57)</f>
        <v/>
      </c>
      <c r="AL144" s="859"/>
      <c r="AM144" s="1268" t="s">
        <v>187</v>
      </c>
      <c r="AN144" s="598"/>
      <c r="AO144" s="830" t="str">
        <f>IF(OR(AW171&lt;&gt;0,'②異動情報・学校情報・未振込情報（学校入力用）'!AI57=""),"",'②異動情報・学校情報・未振込情報（学校入力用）'!AI57)</f>
        <v/>
      </c>
      <c r="AP144" s="831"/>
      <c r="AQ144" s="831"/>
      <c r="AR144" s="831"/>
      <c r="AS144" s="831"/>
      <c r="AT144" s="831"/>
      <c r="AU144" s="831"/>
      <c r="AV144" s="831"/>
      <c r="AW144" s="831"/>
      <c r="AX144" s="831"/>
      <c r="AY144" s="831"/>
      <c r="AZ144" s="831"/>
      <c r="BA144" s="831"/>
      <c r="BB144" s="832"/>
      <c r="BC144" s="16"/>
      <c r="BF144" s="12"/>
      <c r="BG144" s="12"/>
      <c r="BH144" s="12"/>
      <c r="BI144" s="12"/>
      <c r="BJ144" s="12"/>
      <c r="BK144" s="12"/>
      <c r="BL144" s="12"/>
      <c r="BM144" s="12"/>
      <c r="BN144" s="12"/>
      <c r="BO144" s="12"/>
      <c r="BP144" s="12"/>
      <c r="BQ144" s="12"/>
      <c r="BR144" s="12"/>
      <c r="BS144" s="12"/>
      <c r="BT144" s="12"/>
      <c r="BU144" s="12"/>
      <c r="BV144" s="12"/>
      <c r="BW144" s="12"/>
      <c r="BX144" s="12"/>
      <c r="BY144" s="12"/>
      <c r="BZ144" s="12"/>
      <c r="CA144" s="12"/>
      <c r="CB144" s="12"/>
      <c r="CC144" s="12"/>
      <c r="CD144" s="12"/>
      <c r="CE144" s="12"/>
      <c r="CF144" s="12"/>
      <c r="CG144" s="12"/>
      <c r="CH144" s="1230"/>
      <c r="CI144" s="1230"/>
      <c r="CJ144" s="1230"/>
      <c r="CK144" s="1230"/>
      <c r="CL144" s="1230"/>
      <c r="CM144" s="1230"/>
      <c r="CN144" s="1231"/>
      <c r="CO144" s="1231"/>
      <c r="CP144" s="1231"/>
      <c r="CQ144" s="1231"/>
      <c r="CR144" s="1231"/>
    </row>
    <row r="145" spans="1:96" ht="14.25" customHeight="1">
      <c r="D145" s="1264"/>
      <c r="E145" s="1264"/>
      <c r="F145" s="1264"/>
      <c r="G145" s="1264"/>
      <c r="H145" s="1264"/>
      <c r="I145" s="751"/>
      <c r="J145" s="751"/>
      <c r="K145" s="751"/>
      <c r="L145" s="751"/>
      <c r="M145" s="751"/>
      <c r="N145" s="751"/>
      <c r="O145" s="751"/>
      <c r="P145" s="751"/>
      <c r="Q145" s="751"/>
      <c r="R145" s="751"/>
      <c r="S145" s="751"/>
      <c r="T145" s="751"/>
      <c r="U145" s="751"/>
      <c r="AA145" s="233"/>
      <c r="AB145" s="859"/>
      <c r="AC145" s="859"/>
      <c r="AD145" s="591"/>
      <c r="AE145" s="591"/>
      <c r="AF145" s="591"/>
      <c r="AG145" s="591"/>
      <c r="AH145" s="591"/>
      <c r="AI145" s="234"/>
      <c r="AJ145" s="212"/>
      <c r="AK145" s="859"/>
      <c r="AL145" s="859"/>
      <c r="AM145" s="1268"/>
      <c r="AN145" s="598"/>
      <c r="AO145" s="833"/>
      <c r="AP145" s="834"/>
      <c r="AQ145" s="834"/>
      <c r="AR145" s="834"/>
      <c r="AS145" s="834"/>
      <c r="AT145" s="834"/>
      <c r="AU145" s="834"/>
      <c r="AV145" s="834"/>
      <c r="AW145" s="834"/>
      <c r="AX145" s="834"/>
      <c r="AY145" s="834"/>
      <c r="AZ145" s="834"/>
      <c r="BA145" s="834"/>
      <c r="BB145" s="835"/>
      <c r="BC145" s="16"/>
      <c r="BF145" s="12"/>
      <c r="BG145" s="12"/>
      <c r="BH145" s="12"/>
      <c r="BI145" s="12"/>
      <c r="BJ145" s="12"/>
      <c r="BK145" s="12"/>
      <c r="BL145" s="12"/>
      <c r="BM145" s="12"/>
      <c r="BN145" s="12"/>
      <c r="BO145" s="12"/>
      <c r="BP145" s="12"/>
      <c r="BQ145" s="12"/>
      <c r="BR145" s="12"/>
      <c r="BS145" s="12"/>
      <c r="BT145" s="12"/>
      <c r="BU145" s="12"/>
      <c r="BV145" s="12"/>
      <c r="BW145" s="12"/>
      <c r="BX145" s="12"/>
      <c r="BY145" s="12"/>
      <c r="BZ145" s="12"/>
      <c r="CA145" s="12"/>
      <c r="CB145" s="12"/>
      <c r="CC145" s="12"/>
      <c r="CD145" s="12"/>
      <c r="CE145" s="12"/>
      <c r="CF145" s="12"/>
      <c r="CG145" s="12"/>
      <c r="CH145" s="1230"/>
      <c r="CI145" s="1230"/>
      <c r="CJ145" s="1230"/>
      <c r="CK145" s="1230"/>
      <c r="CL145" s="1230"/>
      <c r="CM145" s="1230"/>
      <c r="CN145" s="1231"/>
      <c r="CO145" s="1231"/>
      <c r="CP145" s="1231"/>
      <c r="CQ145" s="1231"/>
      <c r="CR145" s="1231"/>
    </row>
    <row r="146" spans="1:96" ht="6" customHeight="1">
      <c r="D146" s="208"/>
      <c r="E146" s="208"/>
      <c r="F146" s="208"/>
      <c r="G146" s="208"/>
      <c r="H146" s="208"/>
      <c r="I146" s="207"/>
      <c r="J146" s="207"/>
      <c r="K146" s="207"/>
      <c r="L146" s="207"/>
      <c r="M146" s="207"/>
      <c r="N146" s="207"/>
      <c r="O146" s="207"/>
      <c r="P146" s="207"/>
      <c r="Q146" s="207"/>
      <c r="R146" s="207"/>
      <c r="S146" s="207"/>
      <c r="T146" s="207"/>
      <c r="U146" s="207"/>
      <c r="AA146" s="235"/>
      <c r="AB146" s="203"/>
      <c r="AC146" s="203"/>
      <c r="AD146" s="203"/>
      <c r="AE146" s="203"/>
      <c r="AF146" s="12"/>
      <c r="AG146" s="12"/>
      <c r="AH146" s="12"/>
      <c r="AI146" s="236"/>
      <c r="AJ146" s="172"/>
      <c r="AK146" s="172"/>
      <c r="AL146" s="172"/>
      <c r="AM146" s="172"/>
      <c r="AN146" s="172"/>
      <c r="AO146" s="172"/>
      <c r="AP146" s="172"/>
      <c r="AQ146" s="202"/>
      <c r="AR146" s="172"/>
      <c r="AS146" s="172"/>
      <c r="AT146" s="172"/>
      <c r="AU146" s="172"/>
      <c r="AV146" s="172"/>
      <c r="AW146" s="172"/>
      <c r="AX146" s="172"/>
      <c r="AY146" s="172"/>
      <c r="AZ146" s="172"/>
      <c r="BA146" s="172"/>
      <c r="BB146" s="172"/>
      <c r="BC146" s="172"/>
      <c r="BF146" s="12"/>
      <c r="BG146" s="12"/>
      <c r="BH146" s="12"/>
      <c r="BI146" s="12"/>
      <c r="BJ146" s="12"/>
      <c r="BK146" s="12"/>
      <c r="BL146" s="12"/>
      <c r="BM146" s="12"/>
      <c r="BN146" s="12"/>
      <c r="BO146" s="12"/>
      <c r="BP146" s="12"/>
      <c r="BQ146" s="12"/>
      <c r="BR146" s="12"/>
      <c r="BS146" s="12"/>
      <c r="BT146" s="12"/>
      <c r="BU146" s="12"/>
      <c r="BV146" s="12"/>
      <c r="BW146" s="12"/>
      <c r="BX146" s="12"/>
      <c r="BY146" s="12"/>
      <c r="BZ146" s="12"/>
      <c r="CA146" s="12"/>
      <c r="CB146" s="12"/>
      <c r="CC146" s="12"/>
      <c r="CD146" s="12"/>
      <c r="CE146" s="12"/>
      <c r="CF146" s="12"/>
      <c r="CG146" s="12"/>
      <c r="CH146" s="210"/>
      <c r="CI146" s="210"/>
      <c r="CJ146" s="210"/>
      <c r="CK146" s="210"/>
      <c r="CL146" s="210"/>
      <c r="CM146" s="210"/>
      <c r="CN146" s="211"/>
      <c r="CO146" s="211"/>
      <c r="CP146" s="211"/>
      <c r="CQ146" s="211"/>
      <c r="CR146" s="211"/>
    </row>
    <row r="147" spans="1:96" ht="6" customHeight="1">
      <c r="D147" s="1267" t="s">
        <v>104</v>
      </c>
      <c r="E147" s="1267"/>
      <c r="F147" s="1267"/>
      <c r="G147" s="1267"/>
      <c r="H147" s="1267"/>
      <c r="I147" s="751" t="str">
        <f>IF(AW171&lt;&gt;0,"",'②異動情報・学校情報・未振込情報（学校入力用）'!AA38)</f>
        <v/>
      </c>
      <c r="J147" s="751"/>
      <c r="K147" s="751"/>
      <c r="L147" s="751"/>
      <c r="M147" s="751"/>
      <c r="N147" s="751"/>
      <c r="O147" s="751"/>
      <c r="P147" s="751"/>
      <c r="Q147" s="751"/>
      <c r="R147" s="751"/>
      <c r="S147" s="751"/>
      <c r="T147" s="751"/>
      <c r="U147" s="751"/>
      <c r="AA147" s="237"/>
      <c r="AB147" s="213"/>
      <c r="AC147" s="214"/>
      <c r="AD147" s="214"/>
      <c r="AE147" s="214"/>
      <c r="AF147" s="214"/>
      <c r="AG147" s="214"/>
      <c r="AH147" s="214"/>
      <c r="AI147" s="214"/>
      <c r="AJ147" s="243"/>
      <c r="AK147" s="243"/>
      <c r="AL147" s="243"/>
      <c r="AM147" s="243"/>
      <c r="AN147" s="243"/>
      <c r="AO147" s="243"/>
      <c r="AP147" s="243"/>
      <c r="AQ147" s="243"/>
      <c r="AR147" s="243"/>
      <c r="AS147" s="243"/>
      <c r="AT147" s="243"/>
      <c r="AU147" s="243"/>
      <c r="AV147" s="243"/>
      <c r="AW147" s="243"/>
      <c r="AX147" s="243"/>
      <c r="AY147" s="243"/>
      <c r="AZ147" s="243"/>
      <c r="BA147" s="243"/>
      <c r="BB147" s="244"/>
      <c r="BC147" s="237"/>
      <c r="BF147" s="12"/>
      <c r="BG147" s="12"/>
      <c r="BH147" s="12"/>
      <c r="BI147" s="12"/>
      <c r="BJ147" s="12"/>
      <c r="BK147" s="12"/>
      <c r="BL147" s="12"/>
      <c r="BM147" s="12"/>
      <c r="BN147" s="12"/>
      <c r="BO147" s="12"/>
      <c r="BP147" s="12"/>
      <c r="BQ147" s="12"/>
      <c r="BR147" s="12"/>
      <c r="BS147" s="12"/>
      <c r="BT147" s="12"/>
      <c r="BU147" s="12"/>
      <c r="BV147" s="12"/>
      <c r="BW147" s="12"/>
      <c r="BX147" s="12"/>
      <c r="BY147" s="12"/>
      <c r="BZ147" s="12"/>
      <c r="CA147" s="12"/>
      <c r="CB147" s="12"/>
      <c r="CC147" s="12"/>
      <c r="CD147" s="12"/>
      <c r="CE147" s="12"/>
      <c r="CF147" s="12"/>
      <c r="CG147" s="12"/>
      <c r="CH147" s="210"/>
      <c r="CI147" s="210"/>
      <c r="CJ147" s="210"/>
      <c r="CK147" s="210"/>
      <c r="CL147" s="210"/>
      <c r="CM147" s="210"/>
      <c r="CN147" s="211"/>
      <c r="CO147" s="211"/>
      <c r="CP147" s="211"/>
      <c r="CQ147" s="211"/>
      <c r="CR147" s="211"/>
    </row>
    <row r="148" spans="1:96" ht="14.25" customHeight="1">
      <c r="D148" s="1267"/>
      <c r="E148" s="1267"/>
      <c r="F148" s="1267"/>
      <c r="G148" s="1267"/>
      <c r="H148" s="1267"/>
      <c r="I148" s="751"/>
      <c r="J148" s="751"/>
      <c r="K148" s="751"/>
      <c r="L148" s="751"/>
      <c r="M148" s="751"/>
      <c r="N148" s="751"/>
      <c r="O148" s="751"/>
      <c r="P148" s="751"/>
      <c r="Q148" s="751"/>
      <c r="R148" s="751"/>
      <c r="S148" s="751"/>
      <c r="T148" s="751"/>
      <c r="U148" s="751"/>
      <c r="AA148" s="1279" t="s">
        <v>243</v>
      </c>
      <c r="AB148" s="1280"/>
      <c r="AC148" s="1280"/>
      <c r="AD148" s="1280"/>
      <c r="AE148" s="1280"/>
      <c r="AF148" s="1280"/>
      <c r="AG148" s="1280"/>
      <c r="AH148" s="1280"/>
      <c r="AI148" s="1280"/>
      <c r="AJ148" s="1280"/>
      <c r="AK148" s="1280"/>
      <c r="AL148" s="1280"/>
      <c r="AM148" s="1280"/>
      <c r="AN148" s="1280"/>
      <c r="AO148" s="1280"/>
      <c r="AP148" s="1280"/>
      <c r="AQ148" s="1280"/>
      <c r="AR148" s="1280"/>
      <c r="AS148" s="1280"/>
      <c r="AT148" s="1280"/>
      <c r="AU148" s="1280"/>
      <c r="AV148" s="1280"/>
      <c r="AW148" s="1280"/>
      <c r="AX148" s="1280"/>
      <c r="AY148" s="1280"/>
      <c r="AZ148" s="1280"/>
      <c r="BA148" s="1280"/>
      <c r="BB148" s="1281"/>
      <c r="BC148" s="216"/>
      <c r="BF148" s="12"/>
      <c r="BG148" s="12"/>
      <c r="BH148" s="12"/>
      <c r="BI148" s="12"/>
      <c r="BJ148" s="12"/>
      <c r="BK148" s="12"/>
      <c r="BL148" s="12"/>
      <c r="BM148" s="12"/>
      <c r="BN148" s="12"/>
      <c r="BO148" s="12"/>
      <c r="BP148" s="12"/>
      <c r="BQ148" s="12"/>
      <c r="BR148" s="12"/>
      <c r="BS148" s="12"/>
      <c r="BT148" s="12"/>
      <c r="BU148" s="12"/>
      <c r="BV148" s="12"/>
      <c r="BW148" s="12"/>
      <c r="BX148" s="12"/>
      <c r="BY148" s="12"/>
      <c r="BZ148" s="12"/>
      <c r="CA148" s="12"/>
      <c r="CB148" s="12"/>
      <c r="CC148" s="12"/>
      <c r="CD148" s="12"/>
      <c r="CE148" s="12"/>
      <c r="CF148" s="12"/>
      <c r="CG148" s="12"/>
      <c r="CH148" s="12"/>
      <c r="CI148" s="12"/>
      <c r="CJ148" s="12"/>
      <c r="CK148" s="12"/>
      <c r="CL148" s="12"/>
      <c r="CM148" s="12"/>
      <c r="CN148" s="12"/>
      <c r="CO148" s="12"/>
      <c r="CP148" s="12"/>
      <c r="CQ148" s="12"/>
      <c r="CR148" s="12"/>
    </row>
    <row r="149" spans="1:96" ht="14.25" customHeight="1">
      <c r="D149" s="1267"/>
      <c r="E149" s="1267"/>
      <c r="F149" s="1267"/>
      <c r="G149" s="1267"/>
      <c r="H149" s="1267"/>
      <c r="I149" s="751"/>
      <c r="J149" s="751"/>
      <c r="K149" s="751"/>
      <c r="L149" s="751"/>
      <c r="M149" s="751"/>
      <c r="N149" s="751"/>
      <c r="O149" s="751"/>
      <c r="P149" s="751"/>
      <c r="Q149" s="751"/>
      <c r="R149" s="751"/>
      <c r="S149" s="751"/>
      <c r="T149" s="751"/>
      <c r="U149" s="751"/>
      <c r="V149" s="158"/>
      <c r="W149" s="158"/>
      <c r="X149" s="158"/>
      <c r="Y149" s="158"/>
      <c r="AA149" s="1279"/>
      <c r="AB149" s="1280"/>
      <c r="AC149" s="1280"/>
      <c r="AD149" s="1280"/>
      <c r="AE149" s="1280"/>
      <c r="AF149" s="1280"/>
      <c r="AG149" s="1280"/>
      <c r="AH149" s="1280"/>
      <c r="AI149" s="1280"/>
      <c r="AJ149" s="1280"/>
      <c r="AK149" s="1280"/>
      <c r="AL149" s="1280"/>
      <c r="AM149" s="1280"/>
      <c r="AN149" s="1280"/>
      <c r="AO149" s="1280"/>
      <c r="AP149" s="1280"/>
      <c r="AQ149" s="1280"/>
      <c r="AR149" s="1280"/>
      <c r="AS149" s="1280"/>
      <c r="AT149" s="1280"/>
      <c r="AU149" s="1280"/>
      <c r="AV149" s="1280"/>
      <c r="AW149" s="1280"/>
      <c r="AX149" s="1280"/>
      <c r="AY149" s="1280"/>
      <c r="AZ149" s="1280"/>
      <c r="BA149" s="1280"/>
      <c r="BB149" s="1281"/>
      <c r="BC149" s="216"/>
      <c r="BF149" s="12"/>
      <c r="BG149" s="12"/>
      <c r="BH149" s="12"/>
      <c r="BI149" s="12"/>
      <c r="BJ149" s="12"/>
      <c r="BK149" s="12"/>
      <c r="BL149" s="12"/>
      <c r="BM149" s="12"/>
      <c r="BN149" s="12"/>
      <c r="BO149" s="12"/>
      <c r="BP149" s="12"/>
      <c r="BQ149" s="12"/>
      <c r="BR149" s="12"/>
      <c r="BS149" s="12"/>
      <c r="BT149" s="12"/>
      <c r="BU149" s="12"/>
      <c r="BV149" s="12"/>
      <c r="BW149" s="12"/>
      <c r="BX149" s="12"/>
      <c r="BY149" s="12"/>
      <c r="BZ149" s="12"/>
      <c r="CA149" s="12"/>
      <c r="CB149" s="12"/>
      <c r="CC149" s="12"/>
      <c r="CD149" s="12"/>
      <c r="CE149" s="12"/>
      <c r="CF149" s="12"/>
      <c r="CG149" s="12"/>
      <c r="CH149" s="12"/>
      <c r="CI149" s="12"/>
      <c r="CJ149" s="12"/>
      <c r="CK149" s="12"/>
      <c r="CL149" s="12"/>
      <c r="CM149" s="12"/>
      <c r="CN149" s="12"/>
      <c r="CO149" s="12"/>
      <c r="CP149" s="12"/>
      <c r="CQ149" s="12"/>
      <c r="CR149" s="12"/>
    </row>
    <row r="150" spans="1:96" ht="14.25" customHeight="1">
      <c r="D150" s="1265" t="s">
        <v>105</v>
      </c>
      <c r="E150" s="1265"/>
      <c r="F150" s="1265"/>
      <c r="G150" s="1265"/>
      <c r="H150" s="1265"/>
      <c r="I150" s="1265"/>
      <c r="J150" s="1265"/>
      <c r="K150" s="1265"/>
      <c r="L150" s="1265"/>
      <c r="M150" s="1265"/>
      <c r="N150" s="1265"/>
      <c r="O150" s="1265"/>
      <c r="P150" s="1265"/>
      <c r="Q150" s="1265"/>
      <c r="R150" s="1265"/>
      <c r="S150" s="1265"/>
      <c r="T150" s="1265"/>
      <c r="U150" s="1265"/>
      <c r="V150" s="158"/>
      <c r="W150" s="158"/>
      <c r="X150" s="158"/>
      <c r="Y150" s="158"/>
      <c r="AA150" s="1279"/>
      <c r="AB150" s="1280"/>
      <c r="AC150" s="1280"/>
      <c r="AD150" s="1280"/>
      <c r="AE150" s="1280"/>
      <c r="AF150" s="1280"/>
      <c r="AG150" s="1280"/>
      <c r="AH150" s="1280"/>
      <c r="AI150" s="1280"/>
      <c r="AJ150" s="1280"/>
      <c r="AK150" s="1280"/>
      <c r="AL150" s="1280"/>
      <c r="AM150" s="1280"/>
      <c r="AN150" s="1280"/>
      <c r="AO150" s="1280"/>
      <c r="AP150" s="1280"/>
      <c r="AQ150" s="1280"/>
      <c r="AR150" s="1280"/>
      <c r="AS150" s="1280"/>
      <c r="AT150" s="1280"/>
      <c r="AU150" s="1280"/>
      <c r="AV150" s="1280"/>
      <c r="AW150" s="1280"/>
      <c r="AX150" s="1280"/>
      <c r="AY150" s="1280"/>
      <c r="AZ150" s="1280"/>
      <c r="BA150" s="1280"/>
      <c r="BB150" s="1281"/>
      <c r="BC150" s="216"/>
      <c r="BF150" s="12"/>
      <c r="BG150" s="12"/>
      <c r="BH150" s="12"/>
      <c r="BI150" s="12"/>
      <c r="BJ150" s="12"/>
      <c r="BK150" s="12"/>
      <c r="BL150" s="12"/>
      <c r="BM150" s="12"/>
      <c r="BN150" s="12"/>
      <c r="BO150" s="12"/>
      <c r="BP150" s="12"/>
      <c r="BQ150" s="12"/>
      <c r="BR150" s="12"/>
      <c r="BS150" s="12"/>
      <c r="BT150" s="12"/>
      <c r="BU150" s="12"/>
      <c r="BV150" s="12"/>
      <c r="BW150" s="12"/>
      <c r="BX150" s="12"/>
      <c r="BY150" s="12"/>
      <c r="BZ150" s="12"/>
      <c r="CA150" s="12"/>
      <c r="CB150" s="12"/>
      <c r="CC150" s="12"/>
      <c r="CD150" s="12"/>
      <c r="CE150" s="12"/>
      <c r="CF150" s="12"/>
      <c r="CG150" s="12"/>
      <c r="CH150" s="12"/>
      <c r="CI150" s="12"/>
      <c r="CJ150" s="12"/>
      <c r="CK150" s="12"/>
      <c r="CL150" s="12"/>
      <c r="CM150" s="12"/>
      <c r="CN150" s="12"/>
      <c r="CO150" s="12"/>
      <c r="CP150" s="12"/>
      <c r="CQ150" s="12"/>
      <c r="CR150" s="12"/>
    </row>
    <row r="151" spans="1:96" ht="13.5" customHeight="1">
      <c r="D151" s="1266"/>
      <c r="E151" s="1266"/>
      <c r="F151" s="1266"/>
      <c r="G151" s="1266"/>
      <c r="H151" s="1266"/>
      <c r="I151" s="1266"/>
      <c r="J151" s="1266"/>
      <c r="K151" s="1266"/>
      <c r="L151" s="1266"/>
      <c r="M151" s="1266"/>
      <c r="N151" s="1266"/>
      <c r="O151" s="1266"/>
      <c r="P151" s="1266"/>
      <c r="Q151" s="1266"/>
      <c r="R151" s="1266"/>
      <c r="S151" s="1266"/>
      <c r="T151" s="1266"/>
      <c r="U151" s="1266"/>
      <c r="AA151" s="1279"/>
      <c r="AB151" s="1280"/>
      <c r="AC151" s="1280"/>
      <c r="AD151" s="1280"/>
      <c r="AE151" s="1280"/>
      <c r="AF151" s="1280"/>
      <c r="AG151" s="1280"/>
      <c r="AH151" s="1280"/>
      <c r="AI151" s="1280"/>
      <c r="AJ151" s="1280"/>
      <c r="AK151" s="1280"/>
      <c r="AL151" s="1280"/>
      <c r="AM151" s="1280"/>
      <c r="AN151" s="1280"/>
      <c r="AO151" s="1280"/>
      <c r="AP151" s="1280"/>
      <c r="AQ151" s="1280"/>
      <c r="AR151" s="1280"/>
      <c r="AS151" s="1280"/>
      <c r="AT151" s="1280"/>
      <c r="AU151" s="1280"/>
      <c r="AV151" s="1280"/>
      <c r="AW151" s="1280"/>
      <c r="AX151" s="1280"/>
      <c r="AY151" s="1280"/>
      <c r="AZ151" s="1280"/>
      <c r="BA151" s="1280"/>
      <c r="BB151" s="1281"/>
      <c r="BC151" s="216"/>
      <c r="BF151" s="12"/>
      <c r="BG151" s="12"/>
      <c r="BH151" s="12"/>
      <c r="BI151" s="12"/>
      <c r="BJ151" s="12"/>
      <c r="BK151" s="12"/>
      <c r="BL151" s="12"/>
      <c r="BM151" s="12"/>
      <c r="BN151" s="12"/>
      <c r="BO151" s="12"/>
      <c r="BP151" s="12"/>
      <c r="BQ151" s="12"/>
      <c r="BR151" s="12"/>
      <c r="BS151" s="12"/>
      <c r="BT151" s="12"/>
      <c r="BU151" s="12"/>
      <c r="BV151" s="12"/>
      <c r="BW151" s="12"/>
      <c r="BX151" s="12"/>
      <c r="BY151" s="12"/>
      <c r="BZ151" s="12"/>
      <c r="CA151" s="12"/>
      <c r="CB151" s="12"/>
      <c r="CC151" s="12"/>
      <c r="CD151" s="12"/>
      <c r="CE151" s="12"/>
      <c r="CF151" s="12"/>
      <c r="CG151" s="12"/>
      <c r="CH151" s="12"/>
      <c r="CI151" s="12"/>
      <c r="CJ151" s="12"/>
      <c r="CK151" s="12"/>
      <c r="CL151" s="12"/>
      <c r="CM151" s="12"/>
      <c r="CN151" s="12"/>
      <c r="CO151" s="12"/>
      <c r="CP151" s="12"/>
      <c r="CQ151" s="12"/>
      <c r="CR151" s="12"/>
    </row>
    <row r="152" spans="1:96" ht="13.5" customHeight="1" thickBot="1">
      <c r="B152" s="887" t="s">
        <v>229</v>
      </c>
      <c r="C152" s="887"/>
      <c r="D152" s="887"/>
      <c r="E152" s="887"/>
      <c r="F152" s="887"/>
      <c r="G152" s="887"/>
      <c r="H152" s="887"/>
      <c r="I152" s="887"/>
      <c r="J152" s="887" t="s">
        <v>109</v>
      </c>
      <c r="K152" s="887"/>
      <c r="L152" s="887"/>
      <c r="M152" s="887"/>
      <c r="N152" s="887"/>
      <c r="O152" s="887"/>
      <c r="P152" s="887"/>
      <c r="Q152" s="887"/>
      <c r="R152" s="887"/>
      <c r="S152" s="887"/>
      <c r="T152" s="887"/>
      <c r="U152" s="887"/>
      <c r="V152" s="1278" t="s">
        <v>110</v>
      </c>
      <c r="W152" s="887"/>
      <c r="X152" s="887"/>
      <c r="Y152" s="887"/>
      <c r="AA152" s="1279"/>
      <c r="AB152" s="1280"/>
      <c r="AC152" s="1280"/>
      <c r="AD152" s="1280"/>
      <c r="AE152" s="1280"/>
      <c r="AF152" s="1280"/>
      <c r="AG152" s="1280"/>
      <c r="AH152" s="1280"/>
      <c r="AI152" s="1280"/>
      <c r="AJ152" s="1280"/>
      <c r="AK152" s="1280"/>
      <c r="AL152" s="1280"/>
      <c r="AM152" s="1280"/>
      <c r="AN152" s="1280"/>
      <c r="AO152" s="1280"/>
      <c r="AP152" s="1280"/>
      <c r="AQ152" s="1280"/>
      <c r="AR152" s="1280"/>
      <c r="AS152" s="1280"/>
      <c r="AT152" s="1280"/>
      <c r="AU152" s="1280"/>
      <c r="AV152" s="1280"/>
      <c r="AW152" s="1280"/>
      <c r="AX152" s="1280"/>
      <c r="AY152" s="1280"/>
      <c r="AZ152" s="1280"/>
      <c r="BA152" s="1280"/>
      <c r="BB152" s="1281"/>
      <c r="BC152" s="216"/>
      <c r="BF152" s="12"/>
      <c r="BG152" s="12"/>
      <c r="BH152" s="12"/>
      <c r="BI152" s="12"/>
      <c r="BJ152" s="12"/>
      <c r="BK152" s="1226"/>
      <c r="BL152" s="490"/>
      <c r="BM152" s="490"/>
      <c r="BN152" s="490"/>
      <c r="BO152" s="490"/>
      <c r="BP152" s="490"/>
      <c r="BQ152" s="490"/>
      <c r="BR152" s="12"/>
      <c r="BS152" s="12"/>
      <c r="BT152" s="12"/>
      <c r="BU152" s="12"/>
      <c r="BV152" s="12"/>
      <c r="BW152" s="12"/>
      <c r="BX152" s="12"/>
      <c r="BY152" s="12"/>
      <c r="BZ152" s="12"/>
      <c r="CA152" s="12"/>
      <c r="CB152" s="12"/>
      <c r="CC152" s="12"/>
      <c r="CD152" s="12"/>
      <c r="CE152" s="12"/>
      <c r="CF152" s="12"/>
      <c r="CG152" s="12"/>
      <c r="CH152" s="12"/>
      <c r="CI152" s="12"/>
      <c r="CJ152" s="12"/>
      <c r="CK152" s="12"/>
      <c r="CL152" s="12"/>
      <c r="CM152" s="12"/>
      <c r="CN152" s="12"/>
      <c r="CO152" s="12"/>
      <c r="CP152" s="12"/>
      <c r="CQ152" s="12"/>
      <c r="CR152" s="12"/>
    </row>
    <row r="153" spans="1:96" ht="15" customHeight="1">
      <c r="B153" s="874" t="str">
        <f>IF('②異動情報・学校情報・未振込情報（学校入力用）'!AA40="","",'②異動情報・学校情報・未振込情報（学校入力用）'!AA40)&amp;CHAR(10)&amp;IF('②異動情報・学校情報・未振込情報（学校入力用）'!AA42="","","(")&amp;IF('②異動情報・学校情報・未振込情報（学校入力用）'!AA42="","",'②異動情報・学校情報・未振込情報（学校入力用）'!AA42)&amp;IF('②異動情報・学校情報・未振込情報（学校入力用）'!AA42="","",")")</f>
        <v xml:space="preserve">075-753-2535
</v>
      </c>
      <c r="C153" s="874"/>
      <c r="D153" s="874"/>
      <c r="E153" s="874"/>
      <c r="F153" s="874"/>
      <c r="G153" s="874"/>
      <c r="H153" s="874"/>
      <c r="I153" s="874"/>
      <c r="J153" s="875" t="str">
        <f>MID('②異動情報・学校情報・未振込情報（学校入力用）'!$AA$44,1,1)</f>
        <v>1</v>
      </c>
      <c r="K153" s="876"/>
      <c r="L153" s="876" t="str">
        <f>MID('②異動情報・学校情報・未振込情報（学校入力用）'!$AA$44,2,1)</f>
        <v>0</v>
      </c>
      <c r="M153" s="876"/>
      <c r="N153" s="876" t="str">
        <f>MID('②異動情報・学校情報・未振込情報（学校入力用）'!$AA$44,3,1)</f>
        <v>6</v>
      </c>
      <c r="O153" s="876"/>
      <c r="P153" s="876" t="str">
        <f>MID('②異動情報・学校情報・未振込情報（学校入力用）'!$AA$44,4,1)</f>
        <v>0</v>
      </c>
      <c r="Q153" s="876"/>
      <c r="R153" s="876" t="str">
        <f>MID('②異動情報・学校情報・未振込情報（学校入力用）'!$AA$44,5,1)</f>
        <v>0</v>
      </c>
      <c r="S153" s="876"/>
      <c r="T153" s="876" t="str">
        <f>MID('②異動情報・学校情報・未振込情報（学校入力用）'!$AA$44,6,1)</f>
        <v>2</v>
      </c>
      <c r="U153" s="877"/>
      <c r="V153" s="847" t="str">
        <f>ASC(MID('②異動情報・学校情報・未振込情報（学校入力用）'!$AA$46,1,1))</f>
        <v/>
      </c>
      <c r="W153" s="848"/>
      <c r="X153" s="1250" t="str">
        <f>ASC(MID('②異動情報・学校情報・未振込情報（学校入力用）'!$AA$46,2,1))</f>
        <v/>
      </c>
      <c r="Y153" s="1251"/>
      <c r="AA153" s="238"/>
      <c r="AB153" s="1232" t="str">
        <f>IF(AND(AW171=0,'②異動情報・学校情報・未振込情報（学校入力用）'!V68="✔"),"✔","")</f>
        <v/>
      </c>
      <c r="AC153" s="1233"/>
      <c r="AD153" s="1236" t="s">
        <v>210</v>
      </c>
      <c r="AE153" s="1237"/>
      <c r="AF153" s="1237"/>
      <c r="AG153" s="1237"/>
      <c r="AH153" s="1237"/>
      <c r="AI153" s="1237"/>
      <c r="AJ153" s="1237"/>
      <c r="AK153" s="1237"/>
      <c r="AL153" s="1237"/>
      <c r="AM153" s="1237"/>
      <c r="AN153" s="1237"/>
      <c r="AO153" s="1237"/>
      <c r="AP153" s="1237"/>
      <c r="AQ153" s="1237"/>
      <c r="AR153" s="1237"/>
      <c r="AS153" s="1237"/>
      <c r="AT153" s="1237"/>
      <c r="AU153" s="1237"/>
      <c r="AV153" s="1237"/>
      <c r="AW153" s="1237"/>
      <c r="AX153" s="1237"/>
      <c r="AY153" s="1237"/>
      <c r="AZ153" s="1237"/>
      <c r="BA153" s="1237"/>
      <c r="BB153" s="1238"/>
      <c r="BC153" s="221"/>
      <c r="BF153" s="12"/>
      <c r="BG153" s="12"/>
      <c r="BH153" s="12"/>
      <c r="BI153" s="12"/>
      <c r="BJ153" s="12"/>
      <c r="BK153" s="497"/>
      <c r="BL153" s="497"/>
      <c r="BM153" s="497"/>
      <c r="BN153" s="497"/>
      <c r="BO153" s="497"/>
      <c r="BP153" s="497"/>
      <c r="BQ153" s="497"/>
      <c r="BR153" s="12"/>
      <c r="BS153" s="12"/>
      <c r="BT153" s="12"/>
      <c r="BU153" s="12"/>
      <c r="BV153" s="12"/>
      <c r="BW153" s="12"/>
      <c r="BX153" s="12"/>
      <c r="BY153" s="12"/>
      <c r="BZ153" s="12"/>
      <c r="CA153" s="12"/>
      <c r="CB153" s="12"/>
      <c r="CC153" s="12"/>
      <c r="CD153" s="12"/>
      <c r="CE153" s="12"/>
      <c r="CF153" s="12"/>
      <c r="CG153" s="12"/>
      <c r="CH153" s="12"/>
      <c r="CI153" s="12"/>
      <c r="CJ153" s="12"/>
      <c r="CK153" s="12"/>
      <c r="CL153" s="12"/>
      <c r="CM153" s="12"/>
      <c r="CN153" s="12"/>
      <c r="CO153" s="12"/>
      <c r="CP153" s="12"/>
      <c r="CQ153" s="12"/>
      <c r="CR153" s="12"/>
    </row>
    <row r="154" spans="1:96" ht="15" customHeight="1" thickBot="1">
      <c r="A154" s="194"/>
      <c r="B154" s="874"/>
      <c r="C154" s="874"/>
      <c r="D154" s="874"/>
      <c r="E154" s="874"/>
      <c r="F154" s="874"/>
      <c r="G154" s="874"/>
      <c r="H154" s="874"/>
      <c r="I154" s="874"/>
      <c r="J154" s="875"/>
      <c r="K154" s="876"/>
      <c r="L154" s="876"/>
      <c r="M154" s="876"/>
      <c r="N154" s="876"/>
      <c r="O154" s="876"/>
      <c r="P154" s="876"/>
      <c r="Q154" s="876"/>
      <c r="R154" s="876"/>
      <c r="S154" s="876"/>
      <c r="T154" s="876"/>
      <c r="U154" s="877"/>
      <c r="V154" s="847"/>
      <c r="W154" s="848"/>
      <c r="X154" s="1250"/>
      <c r="Y154" s="1251"/>
      <c r="AA154" s="238"/>
      <c r="AB154" s="1234"/>
      <c r="AC154" s="1235"/>
      <c r="AD154" s="1239"/>
      <c r="AE154" s="1237"/>
      <c r="AF154" s="1237"/>
      <c r="AG154" s="1237"/>
      <c r="AH154" s="1237"/>
      <c r="AI154" s="1237"/>
      <c r="AJ154" s="1237"/>
      <c r="AK154" s="1237"/>
      <c r="AL154" s="1237"/>
      <c r="AM154" s="1237"/>
      <c r="AN154" s="1237"/>
      <c r="AO154" s="1237"/>
      <c r="AP154" s="1237"/>
      <c r="AQ154" s="1237"/>
      <c r="AR154" s="1237"/>
      <c r="AS154" s="1237"/>
      <c r="AT154" s="1237"/>
      <c r="AU154" s="1237"/>
      <c r="AV154" s="1237"/>
      <c r="AW154" s="1237"/>
      <c r="AX154" s="1237"/>
      <c r="AY154" s="1237"/>
      <c r="AZ154" s="1237"/>
      <c r="BA154" s="1237"/>
      <c r="BB154" s="1238"/>
      <c r="BC154" s="221"/>
      <c r="BF154" s="12"/>
      <c r="BG154" s="12"/>
      <c r="BH154" s="12"/>
      <c r="BI154" s="12"/>
      <c r="BJ154" s="12"/>
      <c r="BK154" s="497"/>
      <c r="BL154" s="497"/>
      <c r="BM154" s="497"/>
      <c r="BN154" s="497"/>
      <c r="BO154" s="497"/>
      <c r="BP154" s="497"/>
      <c r="BQ154" s="497"/>
      <c r="BR154" s="12"/>
      <c r="BS154" s="12"/>
      <c r="BT154" s="12"/>
      <c r="BU154" s="12"/>
      <c r="BV154" s="12"/>
      <c r="BW154" s="12"/>
      <c r="BX154" s="12"/>
      <c r="BY154" s="12"/>
      <c r="BZ154" s="12"/>
      <c r="CA154" s="12"/>
      <c r="CB154" s="12"/>
      <c r="CC154" s="12"/>
      <c r="CD154" s="12"/>
      <c r="CE154" s="12"/>
      <c r="CF154" s="12"/>
      <c r="CG154" s="12"/>
      <c r="CH154" s="12"/>
      <c r="CI154" s="12"/>
      <c r="CJ154" s="12"/>
      <c r="CK154" s="12"/>
      <c r="CL154" s="12"/>
      <c r="CM154" s="12"/>
      <c r="CN154" s="12"/>
      <c r="CO154" s="12"/>
      <c r="CP154" s="12"/>
      <c r="CQ154" s="12"/>
      <c r="CR154" s="12"/>
    </row>
    <row r="155" spans="1:96" ht="6" customHeight="1">
      <c r="B155" s="874"/>
      <c r="C155" s="874"/>
      <c r="D155" s="874"/>
      <c r="E155" s="874"/>
      <c r="F155" s="874"/>
      <c r="G155" s="874"/>
      <c r="H155" s="874"/>
      <c r="I155" s="874"/>
      <c r="J155" s="875"/>
      <c r="K155" s="876"/>
      <c r="L155" s="876"/>
      <c r="M155" s="876"/>
      <c r="N155" s="876"/>
      <c r="O155" s="876"/>
      <c r="P155" s="876"/>
      <c r="Q155" s="876"/>
      <c r="R155" s="876"/>
      <c r="S155" s="876"/>
      <c r="T155" s="876"/>
      <c r="U155" s="877"/>
      <c r="V155" s="847"/>
      <c r="W155" s="848"/>
      <c r="X155" s="1250"/>
      <c r="Y155" s="1251"/>
      <c r="AA155" s="239"/>
      <c r="AB155" s="240"/>
      <c r="AC155" s="241"/>
      <c r="AD155" s="241"/>
      <c r="AE155" s="241"/>
      <c r="AF155" s="241"/>
      <c r="AG155" s="241"/>
      <c r="AH155" s="241"/>
      <c r="AI155" s="241"/>
      <c r="AJ155" s="241"/>
      <c r="AK155" s="241"/>
      <c r="AL155" s="241"/>
      <c r="AM155" s="241"/>
      <c r="AN155" s="241"/>
      <c r="AO155" s="241"/>
      <c r="AP155" s="241"/>
      <c r="AQ155" s="241"/>
      <c r="AR155" s="241"/>
      <c r="AS155" s="241"/>
      <c r="AT155" s="241"/>
      <c r="AU155" s="241"/>
      <c r="AV155" s="241"/>
      <c r="AW155" s="241"/>
      <c r="AX155" s="241"/>
      <c r="AY155" s="241"/>
      <c r="AZ155" s="241"/>
      <c r="BA155" s="241"/>
      <c r="BB155" s="242"/>
      <c r="BC155" s="221"/>
      <c r="BF155" s="12"/>
      <c r="BG155" s="12"/>
      <c r="BH155" s="12"/>
      <c r="BI155" s="12"/>
      <c r="BJ155" s="12"/>
      <c r="BK155" s="12"/>
      <c r="BL155" s="12"/>
      <c r="BM155" s="12"/>
      <c r="BN155" s="12"/>
      <c r="BO155" s="12"/>
      <c r="BP155" s="12"/>
      <c r="BQ155" s="12"/>
      <c r="BR155" s="12"/>
      <c r="BS155" s="12"/>
      <c r="BT155" s="12"/>
      <c r="BU155" s="12"/>
      <c r="BV155" s="12"/>
      <c r="BW155" s="12"/>
      <c r="BX155" s="12"/>
      <c r="BY155" s="12"/>
      <c r="BZ155" s="12"/>
      <c r="CA155" s="12"/>
      <c r="CB155" s="12"/>
      <c r="CC155" s="12"/>
      <c r="CD155" s="12"/>
      <c r="CE155" s="12"/>
      <c r="CF155" s="12"/>
      <c r="CG155" s="12"/>
      <c r="CH155" s="12"/>
      <c r="CI155" s="12"/>
      <c r="CJ155" s="12"/>
      <c r="CK155" s="12"/>
      <c r="CL155" s="12"/>
      <c r="CM155" s="12"/>
      <c r="CN155" s="12"/>
      <c r="CO155" s="12"/>
      <c r="CP155" s="12"/>
      <c r="CQ155" s="12"/>
      <c r="CR155" s="12"/>
    </row>
    <row r="156" spans="1:96" ht="13.5" customHeight="1">
      <c r="B156" s="46"/>
      <c r="C156" s="46"/>
      <c r="D156" s="46"/>
      <c r="AC156" s="93"/>
      <c r="AD156" s="96"/>
      <c r="AE156" s="96"/>
      <c r="AF156" s="96"/>
      <c r="AG156" s="93"/>
      <c r="AH156" s="93"/>
      <c r="AI156" s="93"/>
      <c r="AJ156" s="93"/>
      <c r="AK156" s="93"/>
      <c r="AL156" s="93"/>
      <c r="AM156" s="93"/>
      <c r="AN156" s="93"/>
      <c r="AO156" s="93"/>
      <c r="AP156" s="93"/>
      <c r="AQ156" s="93"/>
      <c r="AR156" s="93"/>
      <c r="AS156" s="93"/>
      <c r="AT156" s="93"/>
      <c r="AU156" s="93"/>
      <c r="AV156" s="93"/>
      <c r="AW156" s="93"/>
      <c r="AX156" s="93"/>
      <c r="AY156" s="93"/>
      <c r="AZ156" s="93"/>
      <c r="BA156" s="93"/>
      <c r="BB156" s="93"/>
      <c r="BC156" s="46"/>
      <c r="BF156" s="12"/>
      <c r="BG156" s="12"/>
      <c r="BH156" s="12"/>
      <c r="BI156" s="12"/>
      <c r="BJ156" s="12"/>
      <c r="BK156" s="12"/>
      <c r="BL156" s="12"/>
      <c r="BM156" s="12"/>
      <c r="BN156" s="12"/>
      <c r="BO156" s="12"/>
      <c r="BP156" s="12"/>
      <c r="BQ156" s="12"/>
      <c r="BR156" s="12"/>
      <c r="BS156" s="12"/>
      <c r="BT156" s="12"/>
      <c r="BU156" s="12"/>
      <c r="BV156" s="12"/>
      <c r="BW156" s="12"/>
      <c r="BX156" s="12"/>
      <c r="BY156" s="12"/>
      <c r="BZ156" s="12"/>
      <c r="CA156" s="12"/>
      <c r="CB156" s="12"/>
      <c r="CC156" s="12"/>
      <c r="CD156" s="12"/>
      <c r="CE156" s="12"/>
      <c r="CF156" s="12"/>
      <c r="CG156" s="12"/>
      <c r="CH156" s="12"/>
      <c r="CI156" s="12"/>
      <c r="CJ156" s="12"/>
      <c r="CK156" s="12"/>
      <c r="CL156" s="12"/>
      <c r="CM156" s="12"/>
      <c r="CN156" s="12"/>
      <c r="CO156" s="12"/>
      <c r="CP156" s="12"/>
      <c r="CQ156" s="12"/>
      <c r="CR156" s="12"/>
    </row>
    <row r="157" spans="1:96" ht="13.5" customHeight="1">
      <c r="B157" s="46"/>
      <c r="C157" s="46"/>
      <c r="D157" s="46"/>
      <c r="AC157" s="93"/>
      <c r="AD157" s="96"/>
      <c r="AE157" s="96"/>
      <c r="AF157" s="96"/>
      <c r="AG157" s="93"/>
      <c r="AH157" s="93"/>
      <c r="AI157" s="93"/>
      <c r="AJ157" s="93"/>
      <c r="AK157" s="93"/>
      <c r="AL157" s="93"/>
      <c r="AM157" s="93"/>
      <c r="AN157" s="93"/>
      <c r="AO157" s="93"/>
      <c r="AP157" s="93"/>
      <c r="AQ157" s="93"/>
      <c r="AR157" s="93"/>
      <c r="AS157" s="93"/>
      <c r="AT157" s="93"/>
      <c r="AU157" s="93"/>
      <c r="AV157" s="93"/>
      <c r="AW157" s="93"/>
      <c r="AX157" s="93"/>
      <c r="AY157" s="93"/>
      <c r="AZ157" s="93"/>
      <c r="BA157" s="93"/>
      <c r="BB157" s="93"/>
      <c r="BC157" s="46"/>
      <c r="BF157" s="12"/>
      <c r="BG157" s="12"/>
      <c r="BH157" s="12"/>
      <c r="BI157" s="12"/>
      <c r="BJ157" s="12"/>
      <c r="BK157" s="12"/>
      <c r="BL157" s="12"/>
      <c r="BM157" s="12"/>
      <c r="BN157" s="12"/>
      <c r="BO157" s="12"/>
      <c r="BP157" s="12"/>
      <c r="BQ157" s="12"/>
      <c r="BR157" s="12"/>
      <c r="BS157" s="12"/>
      <c r="BT157" s="12"/>
      <c r="BU157" s="12"/>
      <c r="BV157" s="12"/>
      <c r="BW157" s="12"/>
      <c r="BX157" s="12"/>
      <c r="BY157" s="12"/>
      <c r="BZ157" s="12"/>
      <c r="CA157" s="12"/>
      <c r="CB157" s="12"/>
      <c r="CC157" s="12"/>
      <c r="CD157" s="12"/>
      <c r="CE157" s="12"/>
      <c r="CF157" s="12"/>
      <c r="CG157" s="12"/>
      <c r="CH157" s="12"/>
      <c r="CI157" s="12"/>
      <c r="CJ157" s="12"/>
      <c r="CK157" s="12"/>
      <c r="CL157" s="12"/>
      <c r="CM157" s="12"/>
      <c r="CN157" s="12"/>
      <c r="CO157" s="12"/>
      <c r="CP157" s="12"/>
      <c r="CQ157" s="12"/>
      <c r="CR157" s="12"/>
    </row>
    <row r="158" spans="1:96" ht="13.5" customHeight="1">
      <c r="B158" s="46"/>
      <c r="C158" s="46"/>
      <c r="D158" s="46"/>
      <c r="AC158" s="93"/>
      <c r="AD158" s="96"/>
      <c r="AE158" s="96"/>
      <c r="AF158" s="96"/>
      <c r="AG158" s="93"/>
      <c r="AH158" s="93"/>
      <c r="AI158" s="93"/>
      <c r="AJ158" s="93"/>
      <c r="AK158" s="93"/>
      <c r="AL158" s="93"/>
      <c r="AM158" s="93"/>
      <c r="AN158" s="93"/>
      <c r="AO158" s="93"/>
      <c r="AP158" s="93"/>
      <c r="AQ158" s="93"/>
      <c r="AR158" s="93"/>
      <c r="AS158" s="93"/>
      <c r="AT158" s="93"/>
      <c r="AU158" s="93"/>
      <c r="AV158" s="93"/>
      <c r="AW158" s="93"/>
      <c r="AX158" s="93"/>
      <c r="AY158" s="93"/>
      <c r="AZ158" s="93"/>
      <c r="BA158" s="93"/>
      <c r="BB158" s="93"/>
      <c r="BC158" s="46"/>
      <c r="BF158" s="12"/>
      <c r="BG158" s="12"/>
      <c r="BH158" s="12"/>
      <c r="BI158" s="12"/>
      <c r="BJ158" s="12"/>
      <c r="BK158" s="12"/>
      <c r="BL158" s="12"/>
      <c r="BM158" s="12"/>
      <c r="BN158" s="12"/>
      <c r="BO158" s="12"/>
      <c r="BP158" s="12"/>
      <c r="BQ158" s="12"/>
      <c r="BR158" s="12"/>
      <c r="BS158" s="12"/>
      <c r="BT158" s="12"/>
      <c r="BU158" s="12"/>
      <c r="BV158" s="12"/>
      <c r="BW158" s="12"/>
      <c r="BX158" s="12"/>
      <c r="BY158" s="12"/>
      <c r="BZ158" s="12"/>
      <c r="CA158" s="12"/>
      <c r="CB158" s="12"/>
      <c r="CC158" s="12"/>
      <c r="CD158" s="12"/>
      <c r="CE158" s="12"/>
      <c r="CF158" s="12"/>
      <c r="CG158" s="12"/>
      <c r="CH158" s="12"/>
      <c r="CI158" s="12"/>
      <c r="CJ158" s="12"/>
      <c r="CK158" s="12"/>
      <c r="CL158" s="12"/>
      <c r="CM158" s="12"/>
      <c r="CN158" s="12"/>
      <c r="CO158" s="12"/>
      <c r="CP158" s="12"/>
      <c r="CQ158" s="12"/>
      <c r="CR158" s="12"/>
    </row>
    <row r="159" spans="1:96" s="3" customFormat="1" ht="14.25" customHeight="1">
      <c r="A159" s="4"/>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row>
    <row r="160" spans="1:96" ht="18" customHeight="1">
      <c r="A160" s="12"/>
      <c r="B160" s="177" t="s">
        <v>16</v>
      </c>
      <c r="C160" s="13"/>
      <c r="D160" s="13"/>
      <c r="E160" s="13"/>
      <c r="F160" s="13"/>
      <c r="G160" s="13"/>
      <c r="H160" s="13"/>
      <c r="I160" s="13"/>
      <c r="J160" s="13"/>
      <c r="K160" s="13"/>
      <c r="L160" s="13"/>
      <c r="M160" s="13"/>
      <c r="Q160" s="13"/>
      <c r="R160" s="13"/>
      <c r="S160" s="13"/>
      <c r="T160" s="13"/>
      <c r="U160" s="13"/>
      <c r="V160" s="13"/>
      <c r="W160" s="13"/>
      <c r="X160" s="13"/>
      <c r="Y160" s="13"/>
      <c r="Z160" s="13"/>
      <c r="AA160" s="13"/>
      <c r="AB160" s="13"/>
      <c r="AC160" s="13"/>
      <c r="AD160" s="92"/>
      <c r="AE160" s="92"/>
      <c r="AF160" s="92"/>
      <c r="AG160" s="91"/>
      <c r="AH160" s="91"/>
      <c r="AI160" s="91"/>
      <c r="AJ160" s="91"/>
      <c r="AK160" s="91"/>
      <c r="AL160" s="91"/>
      <c r="AM160" s="91"/>
      <c r="AN160" s="91"/>
      <c r="AO160" s="91"/>
      <c r="AP160" s="91"/>
      <c r="AQ160" s="91"/>
      <c r="AR160" s="91"/>
      <c r="AS160" s="91"/>
      <c r="AT160" s="91"/>
      <c r="AU160" s="91"/>
      <c r="AV160" s="91"/>
      <c r="AW160" s="91"/>
      <c r="AX160" s="91"/>
      <c r="AY160" s="91"/>
      <c r="AZ160" s="91"/>
      <c r="BA160" s="91"/>
      <c r="BB160" s="91"/>
      <c r="BC160" s="91"/>
    </row>
    <row r="161" spans="1:55" ht="9" customHeight="1">
      <c r="A161" s="12"/>
      <c r="B161" s="1301" t="s">
        <v>230</v>
      </c>
      <c r="C161" s="1302"/>
      <c r="D161" s="1302"/>
      <c r="E161" s="1303"/>
      <c r="F161" s="315"/>
      <c r="G161" s="315"/>
      <c r="H161" s="315"/>
      <c r="I161" s="315"/>
      <c r="J161" s="315"/>
      <c r="K161" s="315"/>
      <c r="L161" s="315"/>
      <c r="M161" s="316"/>
      <c r="N161" s="317"/>
      <c r="O161" s="315"/>
      <c r="P161" s="315"/>
      <c r="Q161" s="315"/>
      <c r="R161" s="315"/>
      <c r="S161" s="315"/>
      <c r="T161" s="318"/>
      <c r="U161" s="315"/>
      <c r="V161" s="315"/>
      <c r="W161" s="315"/>
      <c r="X161" s="315"/>
      <c r="Y161" s="316"/>
      <c r="Z161" s="1301" t="s">
        <v>17</v>
      </c>
      <c r="AA161" s="1302"/>
      <c r="AB161" s="1302"/>
      <c r="AC161" s="1303"/>
      <c r="AD161" s="315"/>
      <c r="AE161" s="315"/>
      <c r="AF161" s="315"/>
      <c r="AG161" s="315"/>
      <c r="AH161" s="316"/>
      <c r="AI161" s="99"/>
      <c r="AJ161" s="1309" t="s">
        <v>5</v>
      </c>
      <c r="AK161" s="1310"/>
      <c r="AL161" s="1310"/>
      <c r="AM161" s="1310"/>
      <c r="AN161" s="1310"/>
      <c r="AO161" s="1310"/>
      <c r="AP161" s="1283"/>
      <c r="AQ161" s="1282" t="s">
        <v>15</v>
      </c>
      <c r="AR161" s="1283"/>
      <c r="AS161" s="1283"/>
      <c r="AT161" s="1283"/>
      <c r="AU161" s="1283"/>
      <c r="AV161" s="1284"/>
      <c r="AW161" s="1309" t="s">
        <v>14</v>
      </c>
      <c r="AX161" s="1310"/>
      <c r="AY161" s="1310"/>
      <c r="AZ161" s="1310"/>
      <c r="BA161" s="1310"/>
      <c r="BB161" s="1311"/>
      <c r="BC161" s="100"/>
    </row>
    <row r="162" spans="1:55" ht="18" customHeight="1">
      <c r="B162" s="1304"/>
      <c r="C162" s="965"/>
      <c r="D162" s="965"/>
      <c r="E162" s="1305"/>
      <c r="F162" s="1312">
        <v>20</v>
      </c>
      <c r="G162" s="1312"/>
      <c r="H162" s="1275"/>
      <c r="I162" s="1275"/>
      <c r="J162" s="965" t="s">
        <v>0</v>
      </c>
      <c r="K162" s="1275"/>
      <c r="L162" s="1275"/>
      <c r="M162" s="1274" t="s">
        <v>231</v>
      </c>
      <c r="N162" s="1304" t="s">
        <v>232</v>
      </c>
      <c r="O162" s="965"/>
      <c r="P162" s="965"/>
      <c r="Q162" s="965"/>
      <c r="R162" s="965"/>
      <c r="S162" s="965"/>
      <c r="T162" s="1305"/>
      <c r="U162" s="320"/>
      <c r="V162" s="320"/>
      <c r="W162" s="965" t="s">
        <v>233</v>
      </c>
      <c r="X162" s="965"/>
      <c r="Y162" s="1274"/>
      <c r="Z162" s="1304"/>
      <c r="AA162" s="965"/>
      <c r="AB162" s="965"/>
      <c r="AC162" s="1305"/>
      <c r="AD162" s="320"/>
      <c r="AE162" s="320"/>
      <c r="AF162" s="320"/>
      <c r="AG162" s="965" t="s">
        <v>111</v>
      </c>
      <c r="AH162" s="1274"/>
      <c r="AI162" s="3"/>
      <c r="AJ162" s="1285"/>
      <c r="AK162" s="1286"/>
      <c r="AL162" s="1286"/>
      <c r="AM162" s="1286"/>
      <c r="AN162" s="1286"/>
      <c r="AO162" s="1286"/>
      <c r="AP162" s="1286"/>
      <c r="AQ162" s="1285"/>
      <c r="AR162" s="1286"/>
      <c r="AS162" s="1286"/>
      <c r="AT162" s="1286"/>
      <c r="AU162" s="1286"/>
      <c r="AV162" s="1287"/>
      <c r="AW162" s="1285"/>
      <c r="AX162" s="1286"/>
      <c r="AY162" s="1286"/>
      <c r="AZ162" s="1286"/>
      <c r="BA162" s="1286"/>
      <c r="BB162" s="1287"/>
      <c r="BC162" s="3"/>
    </row>
    <row r="163" spans="1:55" ht="18" customHeight="1">
      <c r="B163" s="1304"/>
      <c r="C163" s="965"/>
      <c r="D163" s="965"/>
      <c r="E163" s="1305"/>
      <c r="F163" s="1312"/>
      <c r="G163" s="1312"/>
      <c r="H163" s="1275"/>
      <c r="I163" s="1275"/>
      <c r="J163" s="965"/>
      <c r="K163" s="1275"/>
      <c r="L163" s="1275"/>
      <c r="M163" s="1274"/>
      <c r="N163" s="321"/>
      <c r="O163" s="322"/>
      <c r="P163" s="323" t="s">
        <v>234</v>
      </c>
      <c r="Q163" s="323"/>
      <c r="R163" s="322"/>
      <c r="S163" s="323" t="s">
        <v>235</v>
      </c>
      <c r="T163" s="324"/>
      <c r="U163" s="320"/>
      <c r="V163" s="320"/>
      <c r="W163" s="965"/>
      <c r="X163" s="965"/>
      <c r="Y163" s="1274"/>
      <c r="Z163" s="1304"/>
      <c r="AA163" s="965"/>
      <c r="AB163" s="965"/>
      <c r="AC163" s="1305"/>
      <c r="AD163" s="320"/>
      <c r="AE163" s="320"/>
      <c r="AF163" s="320"/>
      <c r="AG163" s="965"/>
      <c r="AH163" s="1274"/>
      <c r="AJ163" s="1227" t="s">
        <v>4</v>
      </c>
      <c r="AK163" s="1227"/>
      <c r="AL163" s="1227"/>
      <c r="AM163" s="1227"/>
      <c r="AN163" s="1227"/>
      <c r="AO163" s="1227"/>
      <c r="AP163" s="1228"/>
      <c r="AQ163" s="1222" t="str">
        <f>IF(OR(AB140="✔",AK140="✔",AR140="✔",AB144="✔",AK144="✔"),"処理不要","処理必要")</f>
        <v>処理必要</v>
      </c>
      <c r="AR163" s="1222"/>
      <c r="AS163" s="1222"/>
      <c r="AT163" s="1222"/>
      <c r="AU163" s="1222"/>
      <c r="AV163" s="1222"/>
      <c r="AW163" s="1222" t="str">
        <f>AP5</f>
        <v>送付不要</v>
      </c>
      <c r="AX163" s="1222"/>
      <c r="AY163" s="1222"/>
      <c r="AZ163" s="1222"/>
      <c r="BA163" s="1222"/>
      <c r="BB163" s="1222"/>
      <c r="BC163" s="46"/>
    </row>
    <row r="164" spans="1:55" ht="9" customHeight="1">
      <c r="B164" s="1306"/>
      <c r="C164" s="1307"/>
      <c r="D164" s="1307"/>
      <c r="E164" s="1308"/>
      <c r="F164" s="325"/>
      <c r="G164" s="325"/>
      <c r="H164" s="326"/>
      <c r="I164" s="326"/>
      <c r="J164" s="327"/>
      <c r="K164" s="327"/>
      <c r="L164" s="328"/>
      <c r="M164" s="334"/>
      <c r="N164" s="330"/>
      <c r="O164" s="331"/>
      <c r="P164" s="328"/>
      <c r="Q164" s="328"/>
      <c r="R164" s="331"/>
      <c r="S164" s="328"/>
      <c r="T164" s="332"/>
      <c r="U164" s="333"/>
      <c r="V164" s="333"/>
      <c r="W164" s="333"/>
      <c r="X164" s="328"/>
      <c r="Y164" s="329"/>
      <c r="Z164" s="1306"/>
      <c r="AA164" s="1307"/>
      <c r="AB164" s="1307"/>
      <c r="AC164" s="1308"/>
      <c r="AD164" s="333"/>
      <c r="AE164" s="333"/>
      <c r="AF164" s="333"/>
      <c r="AG164" s="333"/>
      <c r="AH164" s="329"/>
      <c r="AJ164" s="669"/>
      <c r="AK164" s="669"/>
      <c r="AL164" s="669"/>
      <c r="AM164" s="669"/>
      <c r="AN164" s="669"/>
      <c r="AO164" s="669"/>
      <c r="AP164" s="1229"/>
      <c r="AQ164" s="1223"/>
      <c r="AR164" s="1223"/>
      <c r="AS164" s="1223"/>
      <c r="AT164" s="1223"/>
      <c r="AU164" s="1223"/>
      <c r="AV164" s="1223"/>
      <c r="AW164" s="1223"/>
      <c r="AX164" s="1223"/>
      <c r="AY164" s="1223"/>
      <c r="AZ164" s="1223"/>
      <c r="BA164" s="1223"/>
      <c r="BB164" s="1223"/>
      <c r="BC164" s="164"/>
    </row>
    <row r="165" spans="1:55" ht="13.5" customHeight="1">
      <c r="B165" s="46"/>
      <c r="C165" s="46"/>
      <c r="D165" s="46"/>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1272" t="s">
        <v>237</v>
      </c>
      <c r="BC165" s="1273"/>
    </row>
    <row r="166" spans="1:55" ht="13.5" customHeight="1">
      <c r="B166" s="46"/>
      <c r="C166" s="46"/>
      <c r="D166" s="46"/>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39"/>
      <c r="BC166" s="338"/>
    </row>
    <row r="167" spans="1:55" ht="18" customHeight="1">
      <c r="B167" s="865" t="s">
        <v>219</v>
      </c>
      <c r="C167" s="865"/>
      <c r="D167" s="865"/>
      <c r="E167" s="865"/>
      <c r="F167" s="865"/>
      <c r="G167" s="865"/>
      <c r="H167" s="865" t="s">
        <v>220</v>
      </c>
      <c r="I167" s="865"/>
      <c r="J167" s="865"/>
      <c r="K167" s="865"/>
      <c r="L167" s="865"/>
      <c r="M167" s="865"/>
      <c r="N167" s="865" t="s">
        <v>221</v>
      </c>
      <c r="O167" s="865"/>
      <c r="P167" s="865"/>
      <c r="Q167" s="865"/>
      <c r="R167" s="865"/>
      <c r="S167" s="865"/>
      <c r="T167" s="865" t="s">
        <v>222</v>
      </c>
      <c r="U167" s="865"/>
      <c r="V167" s="865"/>
      <c r="W167" s="865"/>
      <c r="X167" s="865"/>
      <c r="Y167" s="865"/>
      <c r="Z167" s="865" t="s">
        <v>223</v>
      </c>
      <c r="AA167" s="865"/>
      <c r="AB167" s="865"/>
      <c r="AC167" s="865"/>
      <c r="AD167" s="865"/>
      <c r="AE167" s="865"/>
      <c r="AF167" s="865" t="s">
        <v>240</v>
      </c>
      <c r="AG167" s="865"/>
      <c r="AH167" s="865"/>
      <c r="AI167" s="865"/>
      <c r="AJ167" s="865"/>
      <c r="AK167" s="865"/>
      <c r="AL167" s="309"/>
      <c r="AM167" s="309"/>
      <c r="AN167" s="309"/>
      <c r="AO167" s="309"/>
      <c r="AP167" s="309"/>
      <c r="AQ167" s="309"/>
      <c r="AR167" s="309"/>
      <c r="AS167" s="864"/>
      <c r="AT167" s="864"/>
      <c r="AU167" s="864"/>
      <c r="AV167" s="864"/>
      <c r="AW167" s="864"/>
      <c r="AX167" s="864"/>
      <c r="AY167" s="310"/>
      <c r="AZ167" s="310"/>
      <c r="BA167" s="310"/>
      <c r="BB167" s="311"/>
    </row>
    <row r="168" spans="1:55" ht="18" customHeight="1">
      <c r="B168" s="863" t="str">
        <f>'①基本情報・異動情報（学生入力用）'!G24</f>
        <v>エラー：未入力項目があります。必要項目を全て入力してください。</v>
      </c>
      <c r="C168" s="863"/>
      <c r="D168" s="863"/>
      <c r="E168" s="863"/>
      <c r="F168" s="863"/>
      <c r="G168" s="863"/>
      <c r="H168" s="863" t="str">
        <f>'①基本情報・異動情報（学生入力用）'!Z24</f>
        <v>エラー：未入力項目があります。必要項目を全て入力してください。</v>
      </c>
      <c r="I168" s="863"/>
      <c r="J168" s="863"/>
      <c r="K168" s="863"/>
      <c r="L168" s="863"/>
      <c r="M168" s="863"/>
      <c r="N168" s="863" t="str">
        <f>'②異動情報・学校情報・未振込情報（学校入力用）'!Y18</f>
        <v>エラー：未入力項目があります。必要項目を全て入力してください。</v>
      </c>
      <c r="O168" s="863"/>
      <c r="P168" s="863"/>
      <c r="Q168" s="863"/>
      <c r="R168" s="863"/>
      <c r="S168" s="863"/>
      <c r="T168" s="863" t="str">
        <f>'②異動情報・学校情報・未振込情報（学校入力用）'!AO40</f>
        <v>エラー：未入力項目があります。必要項目を全て入力してください。</v>
      </c>
      <c r="U168" s="863"/>
      <c r="V168" s="863"/>
      <c r="W168" s="863"/>
      <c r="X168" s="863"/>
      <c r="Y168" s="863"/>
      <c r="Z168" s="863" t="str">
        <f>'③認定報告（学校入力用）'!AC6</f>
        <v>エラー：未入力箇所があります。色付き（薄い黄色）のセルを順番通りに入力してください。入力が完了すると、該当学生の総合認定のセルに色（濃い黄色）がつきます。</v>
      </c>
      <c r="AA168" s="863"/>
      <c r="AB168" s="863"/>
      <c r="AC168" s="863"/>
      <c r="AD168" s="863"/>
      <c r="AE168" s="863"/>
      <c r="AF168" s="863" t="str">
        <f>'②異動情報・学校情報・未振込情報（学校入力用）'!AN18</f>
        <v/>
      </c>
      <c r="AG168" s="863"/>
      <c r="AH168" s="863"/>
      <c r="AI168" s="863"/>
      <c r="AJ168" s="863"/>
      <c r="AK168" s="863"/>
      <c r="AL168" s="309"/>
      <c r="AM168" s="309"/>
      <c r="AN168" s="309"/>
      <c r="AO168" s="309"/>
      <c r="AP168" s="309"/>
      <c r="AQ168" s="309"/>
      <c r="AR168" s="309"/>
      <c r="AS168" s="864"/>
      <c r="AT168" s="864"/>
      <c r="AU168" s="864"/>
      <c r="AV168" s="864"/>
      <c r="AW168" s="864"/>
      <c r="AX168" s="864"/>
      <c r="AY168" s="310"/>
      <c r="AZ168" s="310"/>
      <c r="BA168" s="310"/>
      <c r="BB168" s="311"/>
    </row>
    <row r="169" spans="1:55" ht="18" customHeight="1">
      <c r="B169" s="863"/>
      <c r="C169" s="863"/>
      <c r="D169" s="863"/>
      <c r="E169" s="863"/>
      <c r="F169" s="863"/>
      <c r="G169" s="863"/>
      <c r="H169" s="863"/>
      <c r="I169" s="863"/>
      <c r="J169" s="863"/>
      <c r="K169" s="863"/>
      <c r="L169" s="863"/>
      <c r="M169" s="863"/>
      <c r="N169" s="863"/>
      <c r="O169" s="863"/>
      <c r="P169" s="863"/>
      <c r="Q169" s="863"/>
      <c r="R169" s="863"/>
      <c r="S169" s="863"/>
      <c r="T169" s="863"/>
      <c r="U169" s="863"/>
      <c r="V169" s="863"/>
      <c r="W169" s="863"/>
      <c r="X169" s="863"/>
      <c r="Y169" s="863"/>
      <c r="Z169" s="863"/>
      <c r="AA169" s="863"/>
      <c r="AB169" s="863"/>
      <c r="AC169" s="863"/>
      <c r="AD169" s="863"/>
      <c r="AE169" s="863"/>
      <c r="AF169" s="863"/>
      <c r="AG169" s="863"/>
      <c r="AH169" s="863"/>
      <c r="AI169" s="863"/>
      <c r="AJ169" s="863"/>
      <c r="AK169" s="863"/>
      <c r="AL169" s="309"/>
      <c r="AM169" s="309"/>
      <c r="AN169" s="309"/>
      <c r="AO169" s="309"/>
      <c r="AP169" s="309"/>
      <c r="AQ169" s="309"/>
      <c r="AR169" s="309"/>
      <c r="AS169" s="864"/>
      <c r="AT169" s="864"/>
      <c r="AU169" s="864"/>
      <c r="AV169" s="864"/>
      <c r="AW169" s="864"/>
      <c r="AX169" s="864"/>
      <c r="AY169" s="310"/>
      <c r="AZ169" s="310"/>
      <c r="BA169" s="310"/>
      <c r="BB169" s="311"/>
    </row>
    <row r="170" spans="1:55" ht="18" customHeight="1" thickBot="1">
      <c r="B170" s="863"/>
      <c r="C170" s="863"/>
      <c r="D170" s="863"/>
      <c r="E170" s="863"/>
      <c r="F170" s="863"/>
      <c r="G170" s="863"/>
      <c r="H170" s="863"/>
      <c r="I170" s="863"/>
      <c r="J170" s="863"/>
      <c r="K170" s="863"/>
      <c r="L170" s="863"/>
      <c r="M170" s="863"/>
      <c r="N170" s="863"/>
      <c r="O170" s="863"/>
      <c r="P170" s="863"/>
      <c r="Q170" s="863"/>
      <c r="R170" s="863"/>
      <c r="S170" s="863"/>
      <c r="T170" s="863"/>
      <c r="U170" s="863"/>
      <c r="V170" s="863"/>
      <c r="W170" s="863"/>
      <c r="X170" s="863"/>
      <c r="Y170" s="863"/>
      <c r="Z170" s="863"/>
      <c r="AA170" s="863"/>
      <c r="AB170" s="863"/>
      <c r="AC170" s="863"/>
      <c r="AD170" s="863"/>
      <c r="AE170" s="863"/>
      <c r="AF170" s="863"/>
      <c r="AG170" s="863"/>
      <c r="AH170" s="863"/>
      <c r="AI170" s="863"/>
      <c r="AJ170" s="863"/>
      <c r="AK170" s="863"/>
      <c r="AL170" s="309"/>
      <c r="AM170" s="309"/>
      <c r="AN170" s="309"/>
      <c r="AO170" s="309"/>
      <c r="AP170" s="309"/>
      <c r="AQ170" s="309"/>
      <c r="AR170" s="309"/>
      <c r="AS170" s="864"/>
      <c r="AT170" s="864"/>
      <c r="AU170" s="864"/>
      <c r="AV170" s="864"/>
      <c r="AW170" s="864"/>
      <c r="AX170" s="864"/>
      <c r="AY170" s="310"/>
      <c r="AZ170" s="310"/>
      <c r="BA170" s="310"/>
      <c r="BB170" s="311"/>
    </row>
    <row r="171" spans="1:55" ht="18" customHeight="1" thickBot="1">
      <c r="B171" s="829">
        <f>IF(B168="エラー：未入力項目があります。必要項目を全て入力してください。",1,0)</f>
        <v>1</v>
      </c>
      <c r="C171" s="829"/>
      <c r="D171" s="829"/>
      <c r="E171" s="829"/>
      <c r="F171" s="829"/>
      <c r="G171" s="829"/>
      <c r="H171" s="829">
        <f>IF(H168="エラー：未入力項目があります。必要項目を全て入力してください。",1,0)</f>
        <v>1</v>
      </c>
      <c r="I171" s="829"/>
      <c r="J171" s="829"/>
      <c r="K171" s="829"/>
      <c r="L171" s="829"/>
      <c r="M171" s="829"/>
      <c r="N171" s="829">
        <f t="shared" ref="N171" si="10">IF(N168="エラー：未入力項目があります。必要項目を全て入力してください。",1,0)</f>
        <v>1</v>
      </c>
      <c r="O171" s="829"/>
      <c r="P171" s="829"/>
      <c r="Q171" s="829"/>
      <c r="R171" s="829"/>
      <c r="S171" s="829"/>
      <c r="T171" s="829">
        <f>IF(T168="エラー：未入力項目があります。必要項目を全て入力してください。",1,0)</f>
        <v>1</v>
      </c>
      <c r="U171" s="829"/>
      <c r="V171" s="829"/>
      <c r="W171" s="829"/>
      <c r="X171" s="829"/>
      <c r="Y171" s="829"/>
      <c r="Z171" s="829">
        <f>IF(Z168="エラー：未入力箇所があります。色付き（薄い黄色）のセルを順番通りに入力してください。入力が完了すると、該当学生の総合認定のセルに色（濃い黄色）がつきます。",1,0)</f>
        <v>1</v>
      </c>
      <c r="AA171" s="829"/>
      <c r="AB171" s="829"/>
      <c r="AC171" s="829"/>
      <c r="AD171" s="829"/>
      <c r="AE171" s="829"/>
      <c r="AF171" s="829">
        <f>IF(OR(AF168="正しい退学日と退学決定日が入力されています。",AF168=""),0,1)</f>
        <v>0</v>
      </c>
      <c r="AG171" s="829"/>
      <c r="AH171" s="829"/>
      <c r="AI171" s="829"/>
      <c r="AJ171" s="829"/>
      <c r="AK171" s="829"/>
      <c r="AL171" s="309"/>
      <c r="AM171" s="309"/>
      <c r="AN171" s="309"/>
      <c r="AO171" s="309"/>
      <c r="AP171" s="309"/>
      <c r="AQ171" s="309"/>
      <c r="AR171" s="309"/>
      <c r="AS171" s="309"/>
      <c r="AT171" s="309"/>
      <c r="AU171" s="309"/>
      <c r="AV171" s="309"/>
      <c r="AW171" s="1313">
        <f>SUM(B171:AK171)</f>
        <v>5</v>
      </c>
      <c r="AX171" s="1314"/>
      <c r="AY171" s="1314"/>
      <c r="AZ171" s="1314"/>
      <c r="BA171" s="1314"/>
      <c r="BB171" s="1315"/>
    </row>
    <row r="173" spans="1:55" ht="13.5" customHeight="1">
      <c r="F173" s="86"/>
      <c r="G173" s="86"/>
      <c r="H173" s="86"/>
      <c r="I173" s="319"/>
      <c r="J173" s="319"/>
      <c r="K173" s="12"/>
      <c r="L173" s="12"/>
      <c r="M173" s="12"/>
      <c r="N173" s="12"/>
      <c r="O173" s="12"/>
      <c r="P173" s="12"/>
      <c r="Q173" s="12"/>
      <c r="R173" s="12"/>
      <c r="S173" s="319"/>
      <c r="T173" s="319"/>
      <c r="U173" s="12"/>
      <c r="V173" s="12"/>
      <c r="W173" s="12"/>
      <c r="X173" s="12"/>
      <c r="Y173" s="12"/>
      <c r="Z173" s="12"/>
      <c r="AA173" s="12"/>
      <c r="AB173" s="319"/>
      <c r="AC173" s="319"/>
      <c r="AD173" s="319"/>
      <c r="AE173" s="319"/>
      <c r="AF173" s="319"/>
      <c r="AG173" s="12"/>
      <c r="AH173" s="12"/>
      <c r="AI173" s="12"/>
      <c r="AJ173" s="12"/>
      <c r="AK173" s="12"/>
      <c r="AL173" s="12"/>
      <c r="AM173" s="12"/>
      <c r="AN173" s="12"/>
      <c r="AO173" s="12"/>
      <c r="AP173" s="86"/>
      <c r="AQ173" s="86"/>
      <c r="AR173" s="319"/>
      <c r="AS173" s="319"/>
      <c r="AT173" s="319"/>
      <c r="AU173" s="319"/>
      <c r="AV173" s="319"/>
      <c r="AW173" s="319"/>
    </row>
    <row r="174" spans="1:55" ht="13.5" customHeight="1">
      <c r="F174" s="86"/>
      <c r="G174" s="86"/>
      <c r="H174" s="86"/>
      <c r="I174" s="86"/>
      <c r="J174" s="86"/>
      <c r="K174" s="12"/>
      <c r="L174" s="12"/>
      <c r="M174" s="12"/>
      <c r="N174" s="12"/>
      <c r="O174" s="12"/>
      <c r="P174" s="12"/>
      <c r="Q174" s="12"/>
      <c r="R174" s="12"/>
      <c r="S174" s="319"/>
      <c r="T174" s="319"/>
      <c r="U174" s="12"/>
      <c r="V174" s="12"/>
      <c r="W174" s="12"/>
      <c r="X174" s="12"/>
      <c r="Y174" s="12"/>
      <c r="Z174" s="12"/>
      <c r="AA174" s="12"/>
      <c r="AB174" s="965"/>
      <c r="AC174" s="965"/>
      <c r="AD174" s="965"/>
      <c r="AE174" s="965"/>
      <c r="AF174" s="320"/>
      <c r="AG174" s="12"/>
      <c r="AH174" s="12"/>
      <c r="AI174" s="12"/>
    </row>
    <row r="175" spans="1:55" ht="13.5" customHeight="1">
      <c r="F175" s="86"/>
      <c r="G175" s="86"/>
      <c r="H175" s="86"/>
      <c r="I175" s="86"/>
      <c r="J175" s="86"/>
      <c r="K175" s="12"/>
      <c r="L175" s="12"/>
      <c r="M175" s="12"/>
      <c r="N175" s="12"/>
      <c r="O175" s="12"/>
      <c r="P175" s="12"/>
      <c r="Q175" s="12"/>
      <c r="R175" s="12"/>
      <c r="S175" s="319"/>
      <c r="T175" s="319"/>
      <c r="U175" s="12"/>
      <c r="V175" s="12"/>
      <c r="W175" s="12"/>
      <c r="X175" s="12"/>
      <c r="Y175" s="12"/>
      <c r="Z175" s="12"/>
      <c r="AA175" s="12"/>
      <c r="AB175" s="965"/>
      <c r="AC175" s="965"/>
      <c r="AD175" s="965"/>
      <c r="AE175" s="965"/>
      <c r="AF175" s="320"/>
      <c r="AG175" s="12"/>
      <c r="AH175" s="12"/>
      <c r="AI175" s="12"/>
    </row>
    <row r="176" spans="1:55" ht="13.5" customHeight="1">
      <c r="F176" s="86"/>
      <c r="G176" s="86"/>
      <c r="H176" s="86"/>
      <c r="I176" s="314"/>
      <c r="J176" s="314"/>
      <c r="K176" s="12"/>
      <c r="L176" s="12"/>
      <c r="M176" s="12"/>
      <c r="N176" s="12"/>
      <c r="O176" s="12"/>
      <c r="P176" s="12"/>
      <c r="Q176" s="12"/>
      <c r="R176" s="12"/>
      <c r="S176" s="335"/>
      <c r="T176" s="323"/>
      <c r="U176" s="12"/>
      <c r="V176" s="12"/>
      <c r="W176" s="12"/>
      <c r="X176" s="12"/>
      <c r="Y176" s="12"/>
      <c r="Z176" s="12"/>
      <c r="AA176" s="12"/>
      <c r="AB176" s="314"/>
      <c r="AC176" s="314"/>
      <c r="AD176" s="314"/>
      <c r="AE176" s="314"/>
      <c r="AF176" s="336"/>
      <c r="AG176" s="12"/>
      <c r="AH176" s="12"/>
      <c r="AI176" s="12"/>
      <c r="AJ176" s="12"/>
      <c r="AK176" s="12"/>
      <c r="AL176" s="12"/>
      <c r="AM176" s="12"/>
      <c r="AN176" s="12"/>
      <c r="AO176" s="12"/>
      <c r="AP176" s="86"/>
      <c r="AQ176" s="86"/>
      <c r="AR176" s="337"/>
      <c r="AS176" s="337"/>
      <c r="AT176" s="337"/>
      <c r="AU176" s="337"/>
      <c r="AV176" s="337"/>
      <c r="AW176" s="336"/>
    </row>
  </sheetData>
  <sheetProtection password="F983" sheet="1" objects="1" scenarios="1"/>
  <protectedRanges>
    <protectedRange sqref="AB140:AB141 AL140:AL141 AS140:AS141 AB144:AB145 AL144:AL145 AO144 AQ144:BB145 AP145" name="範囲3"/>
  </protectedRanges>
  <mergeCells count="352">
    <mergeCell ref="AU95:AV98"/>
    <mergeCell ref="AB175:AE175"/>
    <mergeCell ref="B161:E164"/>
    <mergeCell ref="Z161:AC164"/>
    <mergeCell ref="AJ161:AP162"/>
    <mergeCell ref="AW161:BB162"/>
    <mergeCell ref="F162:G163"/>
    <mergeCell ref="H162:I162"/>
    <mergeCell ref="J162:J163"/>
    <mergeCell ref="K162:L162"/>
    <mergeCell ref="M162:M163"/>
    <mergeCell ref="N162:T162"/>
    <mergeCell ref="AB174:AE174"/>
    <mergeCell ref="W162:Y163"/>
    <mergeCell ref="B171:G171"/>
    <mergeCell ref="H171:M171"/>
    <mergeCell ref="N171:S171"/>
    <mergeCell ref="T171:Y171"/>
    <mergeCell ref="AW171:BB171"/>
    <mergeCell ref="Z167:AE167"/>
    <mergeCell ref="Z168:AE170"/>
    <mergeCell ref="Z171:AE171"/>
    <mergeCell ref="B167:G167"/>
    <mergeCell ref="H167:M167"/>
    <mergeCell ref="F123:J126"/>
    <mergeCell ref="AR90:AT90"/>
    <mergeCell ref="R92:R95"/>
    <mergeCell ref="S92:S95"/>
    <mergeCell ref="P89:R89"/>
    <mergeCell ref="AC89:AT89"/>
    <mergeCell ref="T92:AA95"/>
    <mergeCell ref="U140:U142"/>
    <mergeCell ref="T88:AA91"/>
    <mergeCell ref="D100:O101"/>
    <mergeCell ref="E102:E104"/>
    <mergeCell ref="F102:F104"/>
    <mergeCell ref="D105:O105"/>
    <mergeCell ref="T105:AB105"/>
    <mergeCell ref="D114:E117"/>
    <mergeCell ref="O88:O99"/>
    <mergeCell ref="S88:S91"/>
    <mergeCell ref="D110:E113"/>
    <mergeCell ref="F106:N109"/>
    <mergeCell ref="O106:O117"/>
    <mergeCell ref="S106:S107"/>
    <mergeCell ref="T106:AB107"/>
    <mergeCell ref="D143:H145"/>
    <mergeCell ref="D150:U151"/>
    <mergeCell ref="D147:H149"/>
    <mergeCell ref="AM144:AN145"/>
    <mergeCell ref="AB88:AB95"/>
    <mergeCell ref="P90:R90"/>
    <mergeCell ref="N167:S167"/>
    <mergeCell ref="BB165:BC165"/>
    <mergeCell ref="AG162:AH163"/>
    <mergeCell ref="H163:I163"/>
    <mergeCell ref="K163:L163"/>
    <mergeCell ref="AF123:AF126"/>
    <mergeCell ref="AM140:AQ141"/>
    <mergeCell ref="AT140:BB142"/>
    <mergeCell ref="AB140:AC141"/>
    <mergeCell ref="AD140:AH141"/>
    <mergeCell ref="AK140:AL141"/>
    <mergeCell ref="AR140:AS141"/>
    <mergeCell ref="AP143:AR143"/>
    <mergeCell ref="J152:U152"/>
    <mergeCell ref="V152:Y152"/>
    <mergeCell ref="AA148:BB152"/>
    <mergeCell ref="AQ161:AV162"/>
    <mergeCell ref="D140:H142"/>
    <mergeCell ref="AB153:AC154"/>
    <mergeCell ref="AD153:BB154"/>
    <mergeCell ref="I147:U149"/>
    <mergeCell ref="M140:M142"/>
    <mergeCell ref="N140:P142"/>
    <mergeCell ref="Q140:Q142"/>
    <mergeCell ref="R140:T142"/>
    <mergeCell ref="BQ109:CH113"/>
    <mergeCell ref="AW119:BA122"/>
    <mergeCell ref="AA131:BB134"/>
    <mergeCell ref="R111:R113"/>
    <mergeCell ref="X153:Y155"/>
    <mergeCell ref="BF109:BG113"/>
    <mergeCell ref="BH109:BI113"/>
    <mergeCell ref="AU106:AV109"/>
    <mergeCell ref="AW106:BA109"/>
    <mergeCell ref="AR106:AT106"/>
    <mergeCell ref="AR107:AT107"/>
    <mergeCell ref="F114:N117"/>
    <mergeCell ref="R114:R115"/>
    <mergeCell ref="AB108:AB113"/>
    <mergeCell ref="BF114:BG118"/>
    <mergeCell ref="BH114:BI118"/>
    <mergeCell ref="BJ114:BK118"/>
    <mergeCell ref="AW163:BB164"/>
    <mergeCell ref="AQ163:AV164"/>
    <mergeCell ref="CI84:CL88"/>
    <mergeCell ref="BK153:BQ154"/>
    <mergeCell ref="AB144:AC145"/>
    <mergeCell ref="AD144:AH145"/>
    <mergeCell ref="AK144:AL145"/>
    <mergeCell ref="BK152:BQ152"/>
    <mergeCell ref="AJ163:AP164"/>
    <mergeCell ref="BQ99:CH103"/>
    <mergeCell ref="BL104:BP108"/>
    <mergeCell ref="BQ104:CH108"/>
    <mergeCell ref="CH133:CR134"/>
    <mergeCell ref="BF135:CB136"/>
    <mergeCell ref="CH135:CM145"/>
    <mergeCell ref="CN135:CR145"/>
    <mergeCell ref="AU123:AV126"/>
    <mergeCell ref="BJ109:BK113"/>
    <mergeCell ref="BL109:BP113"/>
    <mergeCell ref="BF99:BG103"/>
    <mergeCell ref="BH99:BI103"/>
    <mergeCell ref="AM101:AM105"/>
    <mergeCell ref="BF104:BG108"/>
    <mergeCell ref="BH104:BI108"/>
    <mergeCell ref="BJ104:BK108"/>
    <mergeCell ref="B110:B113"/>
    <mergeCell ref="C110:C113"/>
    <mergeCell ref="AF106:AF108"/>
    <mergeCell ref="AG106:AQ108"/>
    <mergeCell ref="AF109:AF111"/>
    <mergeCell ref="AG109:AQ111"/>
    <mergeCell ref="AF112:AF114"/>
    <mergeCell ref="AG112:AQ114"/>
    <mergeCell ref="C114:C117"/>
    <mergeCell ref="R108:R110"/>
    <mergeCell ref="S108:S110"/>
    <mergeCell ref="T108:V110"/>
    <mergeCell ref="W108:AA110"/>
    <mergeCell ref="S111:S113"/>
    <mergeCell ref="T111:V113"/>
    <mergeCell ref="AE112:AE114"/>
    <mergeCell ref="F110:N113"/>
    <mergeCell ref="BL89:BP93"/>
    <mergeCell ref="BJ99:BK103"/>
    <mergeCell ref="B96:B99"/>
    <mergeCell ref="C96:C99"/>
    <mergeCell ref="D96:E99"/>
    <mergeCell ref="F96:N99"/>
    <mergeCell ref="R96:R98"/>
    <mergeCell ref="S96:S98"/>
    <mergeCell ref="BJ94:BK98"/>
    <mergeCell ref="B92:B95"/>
    <mergeCell ref="C92:C95"/>
    <mergeCell ref="D92:E95"/>
    <mergeCell ref="F92:N95"/>
    <mergeCell ref="V99:W99"/>
    <mergeCell ref="Y100:Y101"/>
    <mergeCell ref="AB100:AB101"/>
    <mergeCell ref="AE100:AE101"/>
    <mergeCell ref="AH100:AH101"/>
    <mergeCell ref="AW95:BA98"/>
    <mergeCell ref="BL99:BP103"/>
    <mergeCell ref="B88:B91"/>
    <mergeCell ref="C88:C91"/>
    <mergeCell ref="D88:E91"/>
    <mergeCell ref="F88:N91"/>
    <mergeCell ref="BQ84:CH88"/>
    <mergeCell ref="T86:AB87"/>
    <mergeCell ref="BF84:BG88"/>
    <mergeCell ref="T96:AB98"/>
    <mergeCell ref="D87:O87"/>
    <mergeCell ref="AX87:BA87"/>
    <mergeCell ref="AW88:BA91"/>
    <mergeCell ref="BH84:BI88"/>
    <mergeCell ref="BJ84:BK88"/>
    <mergeCell ref="BL84:BP88"/>
    <mergeCell ref="AU88:AV91"/>
    <mergeCell ref="BQ94:CH98"/>
    <mergeCell ref="BQ89:CH93"/>
    <mergeCell ref="BF89:BG93"/>
    <mergeCell ref="BH89:BI93"/>
    <mergeCell ref="BJ89:BK93"/>
    <mergeCell ref="AX94:BA94"/>
    <mergeCell ref="BF94:BG98"/>
    <mergeCell ref="BH94:BI98"/>
    <mergeCell ref="BL94:BP98"/>
    <mergeCell ref="E84:E86"/>
    <mergeCell ref="F84:F86"/>
    <mergeCell ref="AC96:AT96"/>
    <mergeCell ref="AR97:AT97"/>
    <mergeCell ref="BK22:CJ38"/>
    <mergeCell ref="H27:BB36"/>
    <mergeCell ref="H40:H45"/>
    <mergeCell ref="BQ79:CH83"/>
    <mergeCell ref="C82:C83"/>
    <mergeCell ref="D82:O83"/>
    <mergeCell ref="AX78:BA78"/>
    <mergeCell ref="C79:C81"/>
    <mergeCell ref="D79:F81"/>
    <mergeCell ref="G79:N81"/>
    <mergeCell ref="O79:O81"/>
    <mergeCell ref="BF79:BG83"/>
    <mergeCell ref="BH79:BI83"/>
    <mergeCell ref="BJ79:BK83"/>
    <mergeCell ref="BL79:BP83"/>
    <mergeCell ref="AW79:BA83"/>
    <mergeCell ref="D78:O78"/>
    <mergeCell ref="AF79:AG83"/>
    <mergeCell ref="AH79:AV83"/>
    <mergeCell ref="AY71:BB74"/>
    <mergeCell ref="B20:G22"/>
    <mergeCell ref="B70:P71"/>
    <mergeCell ref="C74:G75"/>
    <mergeCell ref="AB71:AO74"/>
    <mergeCell ref="P2:AN6"/>
    <mergeCell ref="B1:N2"/>
    <mergeCell ref="B7:N8"/>
    <mergeCell ref="AP2:BB4"/>
    <mergeCell ref="CS10:CY13"/>
    <mergeCell ref="AS14:BB16"/>
    <mergeCell ref="AP5:BB7"/>
    <mergeCell ref="BG62:BU63"/>
    <mergeCell ref="BV62:CJ63"/>
    <mergeCell ref="AB62:AO66"/>
    <mergeCell ref="AP62:AX66"/>
    <mergeCell ref="AY62:BB66"/>
    <mergeCell ref="AG49:AG59"/>
    <mergeCell ref="AH49:AJ59"/>
    <mergeCell ref="B24:P25"/>
    <mergeCell ref="B27:F36"/>
    <mergeCell ref="AQ49:AT59"/>
    <mergeCell ref="AU49:AU59"/>
    <mergeCell ref="AV49:AW59"/>
    <mergeCell ref="AB49:AB59"/>
    <mergeCell ref="BA49:BA59"/>
    <mergeCell ref="AB38:AI45"/>
    <mergeCell ref="AJ38:BA45"/>
    <mergeCell ref="R40:R45"/>
    <mergeCell ref="AN9:AS11"/>
    <mergeCell ref="AT9:BB11"/>
    <mergeCell ref="B14:G16"/>
    <mergeCell ref="H14:AC16"/>
    <mergeCell ref="AD14:AH16"/>
    <mergeCell ref="AI14:AP16"/>
    <mergeCell ref="AQ14:AR16"/>
    <mergeCell ref="B9:P10"/>
    <mergeCell ref="Q7:AM9"/>
    <mergeCell ref="B11:AL13"/>
    <mergeCell ref="B17:G19"/>
    <mergeCell ref="H17:AC19"/>
    <mergeCell ref="AD17:AH19"/>
    <mergeCell ref="AI17:AU19"/>
    <mergeCell ref="AV17:AW19"/>
    <mergeCell ref="AX17:AZ19"/>
    <mergeCell ref="B38:F47"/>
    <mergeCell ref="I40:K45"/>
    <mergeCell ref="L40:L45"/>
    <mergeCell ref="J20:K22"/>
    <mergeCell ref="L20:M22"/>
    <mergeCell ref="M40:Q45"/>
    <mergeCell ref="H20:I22"/>
    <mergeCell ref="R20:S22"/>
    <mergeCell ref="T20:U22"/>
    <mergeCell ref="V20:W22"/>
    <mergeCell ref="X20:Y22"/>
    <mergeCell ref="Z20:AA22"/>
    <mergeCell ref="AB20:AC22"/>
    <mergeCell ref="BA17:BB19"/>
    <mergeCell ref="O49:R59"/>
    <mergeCell ref="S49:S59"/>
    <mergeCell ref="T49:U59"/>
    <mergeCell ref="V49:V59"/>
    <mergeCell ref="AD20:AH22"/>
    <mergeCell ref="AI20:BB22"/>
    <mergeCell ref="AX49:AX59"/>
    <mergeCell ref="AY49:AZ59"/>
    <mergeCell ref="N20:O22"/>
    <mergeCell ref="P20:Q22"/>
    <mergeCell ref="AK49:AP59"/>
    <mergeCell ref="AF49:AF59"/>
    <mergeCell ref="V40:V45"/>
    <mergeCell ref="S40:U45"/>
    <mergeCell ref="W40:Z45"/>
    <mergeCell ref="W49:X59"/>
    <mergeCell ref="Y49:Y59"/>
    <mergeCell ref="Z49:Z59"/>
    <mergeCell ref="C76:L77"/>
    <mergeCell ref="AC49:AE59"/>
    <mergeCell ref="B49:F59"/>
    <mergeCell ref="H49:N59"/>
    <mergeCell ref="H74:L75"/>
    <mergeCell ref="B100:B101"/>
    <mergeCell ref="B152:I152"/>
    <mergeCell ref="T167:Y167"/>
    <mergeCell ref="AS167:AX167"/>
    <mergeCell ref="AP71:AX74"/>
    <mergeCell ref="B72:AA72"/>
    <mergeCell ref="AX127:BA127"/>
    <mergeCell ref="B129:Y130"/>
    <mergeCell ref="E120:E122"/>
    <mergeCell ref="F120:F122"/>
    <mergeCell ref="AR120:AT120"/>
    <mergeCell ref="X122:Z122"/>
    <mergeCell ref="AF119:AF122"/>
    <mergeCell ref="AU119:AV122"/>
    <mergeCell ref="D138:U139"/>
    <mergeCell ref="AB138:BB139"/>
    <mergeCell ref="AW123:BA126"/>
    <mergeCell ref="V123:Z126"/>
    <mergeCell ref="AR121:AT121"/>
    <mergeCell ref="T168:Y170"/>
    <mergeCell ref="AS168:AX170"/>
    <mergeCell ref="AF167:AK167"/>
    <mergeCell ref="AF168:AK170"/>
    <mergeCell ref="C100:C101"/>
    <mergeCell ref="AE109:AE111"/>
    <mergeCell ref="W111:AA113"/>
    <mergeCell ref="AA136:BC137"/>
    <mergeCell ref="B153:I155"/>
    <mergeCell ref="J153:K155"/>
    <mergeCell ref="L153:M155"/>
    <mergeCell ref="N153:O155"/>
    <mergeCell ref="AL115:AL118"/>
    <mergeCell ref="AM115:AM118"/>
    <mergeCell ref="P153:Q155"/>
    <mergeCell ref="R153:S155"/>
    <mergeCell ref="T153:U155"/>
    <mergeCell ref="H122:J122"/>
    <mergeCell ref="W114:W122"/>
    <mergeCell ref="AR124:AT124"/>
    <mergeCell ref="AR125:AT125"/>
    <mergeCell ref="B106:B109"/>
    <mergeCell ref="C106:C109"/>
    <mergeCell ref="D106:E109"/>
    <mergeCell ref="BL114:BP118"/>
    <mergeCell ref="BQ114:CH118"/>
    <mergeCell ref="AF171:AK171"/>
    <mergeCell ref="AO144:BB145"/>
    <mergeCell ref="I143:U145"/>
    <mergeCell ref="B131:Y134"/>
    <mergeCell ref="AA129:AG130"/>
    <mergeCell ref="BF119:BG123"/>
    <mergeCell ref="BH119:BI123"/>
    <mergeCell ref="V153:W155"/>
    <mergeCell ref="AG119:AQ122"/>
    <mergeCell ref="AG123:AQ126"/>
    <mergeCell ref="B114:B117"/>
    <mergeCell ref="B136:Y137"/>
    <mergeCell ref="B118:B119"/>
    <mergeCell ref="C118:C119"/>
    <mergeCell ref="D118:O119"/>
    <mergeCell ref="AX118:BA118"/>
    <mergeCell ref="D123:E126"/>
    <mergeCell ref="T123:U126"/>
    <mergeCell ref="I140:L142"/>
    <mergeCell ref="B168:G170"/>
    <mergeCell ref="H168:M170"/>
    <mergeCell ref="N168:S170"/>
  </mergeCells>
  <phoneticPr fontId="9"/>
  <conditionalFormatting sqref="AA60:AC60 AA58:AA59">
    <cfRule type="expression" dxfId="52" priority="61">
      <formula>#REF!="いいえ"</formula>
    </cfRule>
  </conditionalFormatting>
  <conditionalFormatting sqref="AG60:AK60">
    <cfRule type="expression" dxfId="51" priority="62">
      <formula>#REF!="はい"</formula>
    </cfRule>
  </conditionalFormatting>
  <conditionalFormatting sqref="AA60:AC60 AG60:AK60 AA58:AA59">
    <cfRule type="expression" dxfId="50" priority="63">
      <formula>#REF!=""</formula>
    </cfRule>
  </conditionalFormatting>
  <conditionalFormatting sqref="O49:O57 T49:T57 W49:W57">
    <cfRule type="cellIs" dxfId="49" priority="60" operator="equal">
      <formula>0</formula>
    </cfRule>
  </conditionalFormatting>
  <conditionalFormatting sqref="AQ49:AQ57 AV49:AV57 AY49:AY57">
    <cfRule type="cellIs" dxfId="48" priority="59" operator="equal">
      <formula>0</formula>
    </cfRule>
  </conditionalFormatting>
  <conditionalFormatting sqref="O65 T65 W65">
    <cfRule type="cellIs" dxfId="47" priority="58" operator="equal">
      <formula>0</formula>
    </cfRule>
  </conditionalFormatting>
  <conditionalFormatting sqref="D127:J127 E120:F122 D123:F123 D124:E126">
    <cfRule type="expression" dxfId="46" priority="54">
      <formula>$B$78="✔"</formula>
    </cfRule>
  </conditionalFormatting>
  <conditionalFormatting sqref="P80:AE81 AF79 AH79">
    <cfRule type="expression" dxfId="45" priority="849">
      <formula>AND(#REF!&lt;&gt;"",$B$19="✔")</formula>
    </cfRule>
  </conditionalFormatting>
  <conditionalFormatting sqref="D127:J127 S86:BA87 S99:S105 T92:BA94 T88:AW88 T89:AV91 T96:AV98 T95:AW95 S127:BA127 S120:AE122 S124:U126 S123:V123 AA124:AE126 D123:F123 D124:E126 S115:BA118 S107:AE108 S110:AE111 S113:AE114 AR120:AV122 AR124:AV126 AN99:BA105 S106:AG106 AR109:AT109 S109:AG109 AR110:BA114 S112:AG112 AR119:AW119 S119:AG119 AR123:AW123 AA123:AG123">
    <cfRule type="expression" dxfId="44" priority="859">
      <formula>AND(#REF!&lt;&gt;"",$B$19="✔")</formula>
    </cfRule>
  </conditionalFormatting>
  <conditionalFormatting sqref="E84:F86 E102:F104 E120:F122">
    <cfRule type="expression" dxfId="43" priority="862">
      <formula>AND(#REF!&lt;&gt;"",$B$19="✔")</formula>
    </cfRule>
  </conditionalFormatting>
  <conditionalFormatting sqref="P106:R107 P89:R90">
    <cfRule type="expression" dxfId="42" priority="865">
      <formula>AND(#REF!&lt;&gt;"",$B$19="✔")</formula>
    </cfRule>
  </conditionalFormatting>
  <conditionalFormatting sqref="D87:O87 D105:O105">
    <cfRule type="expression" dxfId="41" priority="867">
      <formula>AND(#REF!&lt;&gt;"",$B$19="✔")</formula>
    </cfRule>
  </conditionalFormatting>
  <conditionalFormatting sqref="V114:W122 T127:Z127 T123:V123 T124:U126">
    <cfRule type="expression" dxfId="40" priority="874">
      <formula>AND(#REF!&lt;&gt;"",$B$22="✔",$B$64="✔",$A$78&gt;0,#REF!&gt;0)</formula>
    </cfRule>
  </conditionalFormatting>
  <conditionalFormatting sqref="AC106:AE107">
    <cfRule type="expression" dxfId="39" priority="876">
      <formula>AND(#REF!&lt;&gt;"",$B$22="✔",$B$64="✔",$A$78&gt;0,$R$68="✔")</formula>
    </cfRule>
  </conditionalFormatting>
  <conditionalFormatting sqref="AA131:BB134">
    <cfRule type="containsErrors" dxfId="38" priority="1175">
      <formula>ISERROR(AA131)</formula>
    </cfRule>
  </conditionalFormatting>
  <conditionalFormatting sqref="AL115:AM118">
    <cfRule type="expression" dxfId="37" priority="996">
      <formula>AND(#REF!&lt;&gt;"",$B$22="✔",$B$64="✔",$A$78&gt;0,$R$68="✔",#REF!="✔")</formula>
    </cfRule>
  </conditionalFormatting>
  <conditionalFormatting sqref="AR124:AT125 AU124:AV126 AU127:AW127 AU123:AW123">
    <cfRule type="expression" dxfId="36" priority="997">
      <formula>AND(#REF!&lt;&gt;"",$B$22="✔",$B$64="✔",$A$78&gt;0,$R$68="✔",#REF!="✔",$AE$83="✔")</formula>
    </cfRule>
  </conditionalFormatting>
  <conditionalFormatting sqref="E120:F122 D124:E126 D123:F123">
    <cfRule type="expression" dxfId="35" priority="1102">
      <formula>AND($H$74&lt;&gt;"",$C$82="✔",$C$100="✔",$C$118="✔")</formula>
    </cfRule>
  </conditionalFormatting>
  <conditionalFormatting sqref="AC106:AE107 AF106 AF109 AF112">
    <cfRule type="expression" dxfId="34" priority="1105">
      <formula>AND($H$74&lt;&gt;"",$C$82="✔",$C$100="✔",$B$118&gt;0,$S$106="✔")</formula>
    </cfRule>
  </conditionalFormatting>
  <conditionalFormatting sqref="V114:W122 T124:U126 T123:V123">
    <cfRule type="expression" dxfId="33" priority="1118">
      <formula>AND($H$74&lt;&gt;"",$C$82="✔",$C$100="✔",$B$118&gt;0,$R$114&gt;0)</formula>
    </cfRule>
  </conditionalFormatting>
  <conditionalFormatting sqref="AL115:AM118 AF119 AF123">
    <cfRule type="expression" dxfId="32" priority="1121">
      <formula>AND($H$74&lt;&gt;"",$C$82="✔",$C$100="✔",$B$118&gt;0,$S$106="✔",$AF$112="✔")</formula>
    </cfRule>
  </conditionalFormatting>
  <conditionalFormatting sqref="AR124:AT125 AU124:AV126 AU123:AW123">
    <cfRule type="expression" dxfId="31" priority="1124">
      <formula>AND($H$74&lt;&gt;"",$C$82="✔",$C$100="✔",$B$118&gt;0,$S$106="✔",$AF$112="✔",$AF$123="✔")</formula>
    </cfRule>
  </conditionalFormatting>
  <conditionalFormatting sqref="P80:AE81 AF79 AW79 AH79">
    <cfRule type="expression" dxfId="30" priority="1127">
      <formula>AND($H$74&lt;&gt;"",$C$79="✔")</formula>
    </cfRule>
  </conditionalFormatting>
  <conditionalFormatting sqref="C79:C83">
    <cfRule type="expression" dxfId="29" priority="5">
      <formula>$H$74=""</formula>
    </cfRule>
    <cfRule type="expression" dxfId="28" priority="1131">
      <formula>$H$74&lt;&gt;""</formula>
    </cfRule>
    <cfRule type="expression" dxfId="27" priority="1132">
      <formula>#REF!&lt;&gt;""</formula>
    </cfRule>
  </conditionalFormatting>
  <conditionalFormatting sqref="E84:F86 C88:C101">
    <cfRule type="expression" dxfId="26" priority="1133">
      <formula>AND($H$74&lt;&gt;"",$C$82="✔")</formula>
    </cfRule>
    <cfRule type="expression" dxfId="25" priority="1134">
      <formula>AND(#REF!&lt;&gt;"",$B$22="✔")</formula>
    </cfRule>
  </conditionalFormatting>
  <conditionalFormatting sqref="P89:R90">
    <cfRule type="expression" dxfId="24" priority="1137">
      <formula>AND($H$74&lt;&gt;"",$C$82="✔",$B$100&gt;0)</formula>
    </cfRule>
    <cfRule type="expression" dxfId="23" priority="1138">
      <formula>AND(#REF!&lt;&gt;"",$B$22="✔",#REF!&gt;0)</formula>
    </cfRule>
  </conditionalFormatting>
  <conditionalFormatting sqref="P106:R107 S106:S113">
    <cfRule type="expression" dxfId="22" priority="1141">
      <formula>AND($H$74&lt;&gt;"",$C$82="✔",$C$100="✔",$B$118&gt;0)</formula>
    </cfRule>
    <cfRule type="expression" dxfId="21" priority="1142">
      <formula>AND(#REF!&lt;&gt;"",$B$22="✔",$B$64="✔",$A$78&gt;0)</formula>
    </cfRule>
  </conditionalFormatting>
  <conditionalFormatting sqref="E102:F104 C106:C119">
    <cfRule type="expression" dxfId="20" priority="1145">
      <formula>AND($H$74&lt;&gt;"",$C$82="✔",$C$100="✔")</formula>
    </cfRule>
    <cfRule type="expression" dxfId="19" priority="1146">
      <formula>AND(#REF!&lt;&gt;"",$B$22="✔",$B$64="✔")</formula>
    </cfRule>
  </conditionalFormatting>
  <conditionalFormatting sqref="AC89:AT90 AU89:AV91 AU88:AW88">
    <cfRule type="expression" dxfId="18" priority="1149">
      <formula>AND($H$74&lt;&gt;"",$C$82="✔",$B$100&gt;0,$R$96&gt;0)</formula>
    </cfRule>
    <cfRule type="expression" dxfId="17" priority="1150">
      <formula>AND($H$74&lt;&gt;"",$C$82="✔",$C$100="✔",$B$118&gt;0,$S$106="✔",$AE$112&gt;0,$S$88="✔")</formula>
    </cfRule>
    <cfRule type="expression" dxfId="16" priority="1151">
      <formula>AND(#REF!&lt;&gt;"",$B$22="✔",$B$64="✔",$A$78&gt;0,$R$68="✔",#REF!&gt;0,$Q$61&gt;0)</formula>
    </cfRule>
    <cfRule type="expression" dxfId="15" priority="1152">
      <formula>AND(#REF!&lt;&gt;"",$B$22="✔",#REF!&gt;0,$Q$61&gt;0)</formula>
    </cfRule>
  </conditionalFormatting>
  <conditionalFormatting sqref="AC96:AT97 AU96:AV98 AU95:AW95">
    <cfRule type="expression" dxfId="14" priority="1161">
      <formula>AND($H$74&lt;&gt;"",$C$82="✔",$B$100&gt;0,$S$96="✔")</formula>
    </cfRule>
    <cfRule type="expression" dxfId="13" priority="1162">
      <formula>AND($H$74&lt;&gt;"",$C$82="✔",$C$100="✔",$B$118&gt;0,$S$106="✔",$AE$112&gt;0,$S$96="✔")</formula>
    </cfRule>
    <cfRule type="expression" dxfId="12" priority="1163">
      <formula>AND(#REF!&lt;&gt;"",$B$22="✔",$B$64="✔",$A$78&gt;0,$R$68="✔",#REF!&gt;0,$R$61="✔")</formula>
    </cfRule>
    <cfRule type="expression" dxfId="11" priority="1164">
      <formula>AND(#REF!&lt;&gt;"",$B$22="✔",#REF!&gt;0,$R$61="✔")</formula>
    </cfRule>
  </conditionalFormatting>
  <conditionalFormatting sqref="AR120:AT121 AU120:AV122 AU119:AW119">
    <cfRule type="expression" dxfId="10" priority="1173">
      <formula>AND($H$74&lt;&gt;"",$C$82="✔",$C$100="✔",$B$118&gt;0,$S$106="✔",$AF$112="✔",$AF$119="✔")</formula>
    </cfRule>
    <cfRule type="expression" dxfId="9" priority="1174">
      <formula>AND(#REF!&lt;&gt;"",$B$22="✔",$B$64="✔",$A$78&gt;0,$R$68="✔",#REF!="✔",$AE$79="✔")</formula>
    </cfRule>
  </conditionalFormatting>
  <conditionalFormatting sqref="AP5:BB7">
    <cfRule type="expression" dxfId="8" priority="18">
      <formula>$AW$171&lt;&gt;0</formula>
    </cfRule>
    <cfRule type="expression" dxfId="7" priority="19">
      <formula>$AP$5=$BH$6</formula>
    </cfRule>
    <cfRule type="expression" dxfId="6" priority="20">
      <formula>$AP$5=$BH$7</formula>
    </cfRule>
  </conditionalFormatting>
  <conditionalFormatting sqref="AR106:AT107 AU106:BA109">
    <cfRule type="expression" dxfId="5" priority="8">
      <formula>$AU$106="✔"</formula>
    </cfRule>
  </conditionalFormatting>
  <conditionalFormatting sqref="S88:S98">
    <cfRule type="expression" dxfId="4" priority="1">
      <formula>OR($H$74="",$C$82="",$B$100=0)</formula>
    </cfRule>
    <cfRule type="expression" dxfId="3" priority="6">
      <formula>AND($H$74&lt;&gt;"",$C$82="✔",$B$100&gt;0)</formula>
    </cfRule>
  </conditionalFormatting>
  <conditionalFormatting sqref="C88:C101">
    <cfRule type="expression" dxfId="2" priority="4">
      <formula>OR($H$74="",$C$82="")</formula>
    </cfRule>
  </conditionalFormatting>
  <conditionalFormatting sqref="C106:C119">
    <cfRule type="expression" dxfId="1" priority="3">
      <formula>OR($H$74="",$C$82="",$C$100="")</formula>
    </cfRule>
  </conditionalFormatting>
  <conditionalFormatting sqref="S106:S113">
    <cfRule type="expression" dxfId="0" priority="2">
      <formula>OR($H$74="",$C$82="",$C$100="",$B$118=0)</formula>
    </cfRule>
  </conditionalFormatting>
  <dataValidations disablePrompts="1" count="1">
    <dataValidation type="list" allowBlank="1" showInputMessage="1" showErrorMessage="1" sqref="I47:I48 AH67 AN67 M47:M48 V47:V48 Q47:Q48" xr:uid="{00000000-0002-0000-0300-000000000000}">
      <formula1>"✔"</formula1>
    </dataValidation>
  </dataValidations>
  <printOptions horizontalCentered="1" verticalCentered="1"/>
  <pageMargins left="0.59055118110236227" right="0" top="0" bottom="0" header="0.51181102362204722" footer="0.51181102362204722"/>
  <pageSetup paperSize="9" scale="41" orientation="portrait" r:id="rId1"/>
  <headerFooter alignWithMargins="0"/>
  <rowBreaks count="1" manualBreakCount="1">
    <brk id="164" max="5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①基本情報・異動情報（学生入力用）</vt:lpstr>
      <vt:lpstr>②異動情報・学校情報・未振込情報（学校入力用）</vt:lpstr>
      <vt:lpstr>③認定報告（学校入力用）</vt:lpstr>
      <vt:lpstr>④様式（自動作成・記入用）</vt:lpstr>
      <vt:lpstr>'①基本情報・異動情報（学生入力用）'!Print_Area</vt:lpstr>
      <vt:lpstr>'②異動情報・学校情報・未振込情報（学校入力用）'!Print_Area</vt:lpstr>
      <vt:lpstr>'③認定報告（学校入力用）'!Print_Area</vt:lpstr>
      <vt:lpstr>'④様式（自動作成・記入用）'!Print_Area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【1-1】【新給付】退学の異動願（届）及び認定報告</dc:title>
  <dc:creator>JASSO</dc:creator>
  <cp:lastModifiedBy>SHOUGAKU9</cp:lastModifiedBy>
  <cp:lastPrinted>2024-03-15T03:55:01Z</cp:lastPrinted>
  <dcterms:created xsi:type="dcterms:W3CDTF">2008-02-13T08:14:09Z</dcterms:created>
  <dcterms:modified xsi:type="dcterms:W3CDTF">2024-08-05T02:48:02Z</dcterms:modified>
</cp:coreProperties>
</file>